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úsek I ř.km 0,00 ..." sheetId="2" r:id="rId2"/>
    <sheet name="SO 02 - úsek II ř.km 0,16..." sheetId="3" r:id="rId3"/>
    <sheet name="SO 03 - úsek III ř.km 0,3..." sheetId="4" r:id="rId4"/>
    <sheet name="SO 04 - úsek IV ř.km 0,73..." sheetId="5" r:id="rId5"/>
    <sheet name="VON - Vedlejší náklad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úsek I ř.km 0,00 ...'!$C$123:$K$193</definedName>
    <definedName name="_xlnm.Print_Area" localSheetId="1">'SO 01 - úsek I ř.km 0,00 ...'!$C$4:$J$39,'SO 01 - úsek I ř.km 0,00 ...'!$C$50:$J$76,'SO 01 - úsek I ř.km 0,00 ...'!$C$82:$J$105,'SO 01 - úsek I ř.km 0,00 ...'!$C$111:$J$193</definedName>
    <definedName name="_xlnm.Print_Titles" localSheetId="1">'SO 01 - úsek I ř.km 0,00 ...'!$123:$123</definedName>
    <definedName name="_xlnm._FilterDatabase" localSheetId="2" hidden="1">'SO 02 - úsek II ř.km 0,16...'!$C$124:$K$230</definedName>
    <definedName name="_xlnm.Print_Area" localSheetId="2">'SO 02 - úsek II ř.km 0,16...'!$C$4:$J$39,'SO 02 - úsek II ř.km 0,16...'!$C$50:$J$76,'SO 02 - úsek II ř.km 0,16...'!$C$82:$J$106,'SO 02 - úsek II ř.km 0,16...'!$C$112:$J$230</definedName>
    <definedName name="_xlnm.Print_Titles" localSheetId="2">'SO 02 - úsek II ř.km 0,16...'!$124:$124</definedName>
    <definedName name="_xlnm._FilterDatabase" localSheetId="3" hidden="1">'SO 03 - úsek III ř.km 0,3...'!$C$120:$K$178</definedName>
    <definedName name="_xlnm.Print_Area" localSheetId="3">'SO 03 - úsek III ř.km 0,3...'!$C$4:$J$39,'SO 03 - úsek III ř.km 0,3...'!$C$50:$J$76,'SO 03 - úsek III ř.km 0,3...'!$C$82:$J$102,'SO 03 - úsek III ř.km 0,3...'!$C$108:$J$178</definedName>
    <definedName name="_xlnm.Print_Titles" localSheetId="3">'SO 03 - úsek III ř.km 0,3...'!$120:$120</definedName>
    <definedName name="_xlnm._FilterDatabase" localSheetId="4" hidden="1">'SO 04 - úsek IV ř.km 0,73...'!$C$123:$K$259</definedName>
    <definedName name="_xlnm.Print_Area" localSheetId="4">'SO 04 - úsek IV ř.km 0,73...'!$C$4:$J$39,'SO 04 - úsek IV ř.km 0,73...'!$C$50:$J$76,'SO 04 - úsek IV ř.km 0,73...'!$C$82:$J$105,'SO 04 - úsek IV ř.km 0,73...'!$C$111:$J$259</definedName>
    <definedName name="_xlnm.Print_Titles" localSheetId="4">'SO 04 - úsek IV ř.km 0,73...'!$123:$123</definedName>
    <definedName name="_xlnm._FilterDatabase" localSheetId="5" hidden="1">'VON - Vedlejší náklady'!$C$116:$K$159</definedName>
    <definedName name="_xlnm.Print_Area" localSheetId="5">'VON - Vedlejší náklady'!$C$4:$J$39,'VON - Vedlejší náklady'!$C$50:$J$76,'VON - Vedlejší náklady'!$C$82:$J$98,'VON - Vedlejší náklady'!$C$104:$J$159</definedName>
    <definedName name="_xlnm.Print_Titles" localSheetId="5">'VON - Vedlejší náklady'!$116:$116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5" r="J37"/>
  <c r="J36"/>
  <c i="1" r="AY98"/>
  <c i="5" r="J35"/>
  <c i="1" r="AX98"/>
  <c i="5" r="BI257"/>
  <c r="BH257"/>
  <c r="BG257"/>
  <c r="BF257"/>
  <c r="T257"/>
  <c r="T256"/>
  <c r="R257"/>
  <c r="R256"/>
  <c r="P257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1"/>
  <c r="BH211"/>
  <c r="BG211"/>
  <c r="BF211"/>
  <c r="T211"/>
  <c r="R211"/>
  <c r="P211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T193"/>
  <c r="R194"/>
  <c r="R193"/>
  <c r="P194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4" r="J37"/>
  <c r="J36"/>
  <c i="1" r="AY97"/>
  <c i="4" r="J35"/>
  <c i="1" r="AX97"/>
  <c i="4" r="BI176"/>
  <c r="BH176"/>
  <c r="BG176"/>
  <c r="BF176"/>
  <c r="T176"/>
  <c r="T175"/>
  <c r="R176"/>
  <c r="R175"/>
  <c r="P176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3" r="J37"/>
  <c r="J36"/>
  <c i="1" r="AY96"/>
  <c i="3" r="J35"/>
  <c i="1" r="AX96"/>
  <c i="3" r="BI228"/>
  <c r="BH228"/>
  <c r="BG228"/>
  <c r="BF228"/>
  <c r="T228"/>
  <c r="T227"/>
  <c r="R228"/>
  <c r="R227"/>
  <c r="P228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3"/>
  <c r="BH173"/>
  <c r="BG173"/>
  <c r="BF173"/>
  <c r="T173"/>
  <c r="T172"/>
  <c r="R173"/>
  <c r="R172"/>
  <c r="P173"/>
  <c r="P172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2" r="J37"/>
  <c r="J36"/>
  <c i="1" r="AY95"/>
  <c i="2" r="J35"/>
  <c i="1" r="AX95"/>
  <c i="2" r="BI191"/>
  <c r="BH191"/>
  <c r="BG191"/>
  <c r="BF191"/>
  <c r="T191"/>
  <c r="T190"/>
  <c r="R191"/>
  <c r="R190"/>
  <c r="P191"/>
  <c r="P190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130"/>
  <c r="BK127"/>
  <c i="1" r="AS94"/>
  <c i="2" r="J186"/>
  <c r="J183"/>
  <c r="J181"/>
  <c r="J178"/>
  <c r="BK164"/>
  <c r="BK161"/>
  <c r="BK158"/>
  <c r="BK156"/>
  <c r="BK152"/>
  <c r="BK149"/>
  <c r="J149"/>
  <c r="BK145"/>
  <c r="J145"/>
  <c r="J138"/>
  <c i="3" r="BK223"/>
  <c r="BK217"/>
  <c r="J210"/>
  <c r="BK202"/>
  <c r="J194"/>
  <c r="J188"/>
  <c r="J182"/>
  <c r="BK173"/>
  <c r="BK162"/>
  <c r="J156"/>
  <c r="BK150"/>
  <c r="J147"/>
  <c r="BK141"/>
  <c r="BK134"/>
  <c r="BK128"/>
  <c r="J223"/>
  <c r="J217"/>
  <c r="BK210"/>
  <c r="J202"/>
  <c r="BK194"/>
  <c r="BK188"/>
  <c r="BK178"/>
  <c r="J164"/>
  <c r="J162"/>
  <c r="BK156"/>
  <c r="J150"/>
  <c r="J141"/>
  <c r="J134"/>
  <c r="J128"/>
  <c i="4" r="J176"/>
  <c r="BK167"/>
  <c r="J161"/>
  <c r="J155"/>
  <c r="J149"/>
  <c r="BK146"/>
  <c r="BK127"/>
  <c r="BK176"/>
  <c r="J167"/>
  <c r="BK161"/>
  <c r="BK155"/>
  <c r="BK149"/>
  <c r="J139"/>
  <c r="J133"/>
  <c r="J127"/>
  <c r="J124"/>
  <c i="5" r="J252"/>
  <c r="BK246"/>
  <c r="J239"/>
  <c r="J235"/>
  <c r="BK229"/>
  <c r="J221"/>
  <c r="BK202"/>
  <c r="J194"/>
  <c r="BK184"/>
  <c r="BK176"/>
  <c r="BK169"/>
  <c r="J155"/>
  <c r="BK149"/>
  <c r="BK146"/>
  <c r="J140"/>
  <c r="J133"/>
  <c r="J127"/>
  <c r="BK252"/>
  <c r="J246"/>
  <c r="BK239"/>
  <c r="BK235"/>
  <c r="J225"/>
  <c r="BK211"/>
  <c r="BK199"/>
  <c r="J188"/>
  <c r="BK180"/>
  <c r="J173"/>
  <c r="BK166"/>
  <c r="BK155"/>
  <c r="J149"/>
  <c r="J143"/>
  <c r="J136"/>
  <c r="BK127"/>
  <c i="6" r="BK156"/>
  <c r="J154"/>
  <c r="J149"/>
  <c r="J144"/>
  <c r="J140"/>
  <c r="J135"/>
  <c r="J129"/>
  <c r="BK124"/>
  <c r="BK119"/>
  <c r="BK158"/>
  <c r="BK154"/>
  <c r="BK149"/>
  <c r="BK144"/>
  <c r="BK140"/>
  <c r="BK135"/>
  <c r="J131"/>
  <c r="J126"/>
  <c r="BK121"/>
  <c i="2" r="BK174"/>
  <c r="BK169"/>
  <c r="J169"/>
  <c r="J143"/>
  <c r="BK140"/>
  <c r="BK138"/>
  <c r="BK136"/>
  <c r="J136"/>
  <c r="BK133"/>
  <c r="J133"/>
  <c r="J130"/>
  <c r="J127"/>
  <c r="BK191"/>
  <c r="J191"/>
  <c r="BK186"/>
  <c r="BK183"/>
  <c r="BK181"/>
  <c r="BK178"/>
  <c r="J174"/>
  <c r="J164"/>
  <c r="J161"/>
  <c r="J158"/>
  <c r="J156"/>
  <c r="J152"/>
  <c r="BK147"/>
  <c r="J147"/>
  <c r="BK143"/>
  <c r="J140"/>
  <c i="3" r="BK228"/>
  <c r="J220"/>
  <c r="J213"/>
  <c r="BK206"/>
  <c r="J198"/>
  <c r="BK191"/>
  <c r="BK185"/>
  <c r="J178"/>
  <c r="BK164"/>
  <c r="J159"/>
  <c r="BK154"/>
  <c r="J144"/>
  <c r="J137"/>
  <c r="BK131"/>
  <c r="J228"/>
  <c r="BK220"/>
  <c r="BK213"/>
  <c r="J206"/>
  <c r="BK198"/>
  <c r="J191"/>
  <c r="J185"/>
  <c r="BK182"/>
  <c r="J173"/>
  <c r="BK159"/>
  <c r="J154"/>
  <c r="BK147"/>
  <c r="BK144"/>
  <c r="BK137"/>
  <c r="J131"/>
  <c i="4" r="J171"/>
  <c r="J164"/>
  <c r="J159"/>
  <c r="BK152"/>
  <c r="J142"/>
  <c r="BK139"/>
  <c r="J136"/>
  <c r="BK133"/>
  <c r="BK130"/>
  <c r="BK124"/>
  <c r="BK171"/>
  <c r="BK164"/>
  <c r="BK159"/>
  <c r="J152"/>
  <c r="J146"/>
  <c r="BK142"/>
  <c r="BK136"/>
  <c r="J130"/>
  <c i="5" r="J257"/>
  <c r="BK249"/>
  <c r="BK241"/>
  <c r="BK237"/>
  <c r="J232"/>
  <c r="BK225"/>
  <c r="J211"/>
  <c r="J199"/>
  <c r="BK188"/>
  <c r="J180"/>
  <c r="BK173"/>
  <c r="J166"/>
  <c r="J158"/>
  <c r="J153"/>
  <c r="BK143"/>
  <c r="BK136"/>
  <c r="J130"/>
  <c r="BK257"/>
  <c r="J249"/>
  <c r="J241"/>
  <c r="J237"/>
  <c r="BK232"/>
  <c r="J229"/>
  <c r="BK221"/>
  <c r="J202"/>
  <c r="BK194"/>
  <c r="J184"/>
  <c r="J176"/>
  <c r="J169"/>
  <c r="BK158"/>
  <c r="BK153"/>
  <c r="J146"/>
  <c r="BK140"/>
  <c r="BK133"/>
  <c r="BK130"/>
  <c i="6" r="J158"/>
  <c r="BK152"/>
  <c r="BK147"/>
  <c r="J142"/>
  <c r="BK138"/>
  <c r="BK133"/>
  <c r="BK131"/>
  <c r="BK126"/>
  <c r="J121"/>
  <c r="J156"/>
  <c r="J152"/>
  <c r="J147"/>
  <c r="BK142"/>
  <c r="J138"/>
  <c r="J133"/>
  <c r="BK129"/>
  <c r="J124"/>
  <c r="J119"/>
  <c i="2" l="1" r="BK126"/>
  <c r="J126"/>
  <c r="J98"/>
  <c r="T126"/>
  <c r="P155"/>
  <c r="R155"/>
  <c r="BK160"/>
  <c r="J160"/>
  <c r="J100"/>
  <c r="T160"/>
  <c r="BK173"/>
  <c r="J173"/>
  <c r="J102"/>
  <c r="R173"/>
  <c r="BK180"/>
  <c r="J180"/>
  <c r="J103"/>
  <c r="R180"/>
  <c i="3" r="P127"/>
  <c r="T127"/>
  <c r="BK153"/>
  <c r="J153"/>
  <c r="J99"/>
  <c r="T153"/>
  <c r="P158"/>
  <c r="R158"/>
  <c r="BK181"/>
  <c r="J181"/>
  <c r="J103"/>
  <c r="T181"/>
  <c r="P216"/>
  <c r="R216"/>
  <c i="4" r="BK123"/>
  <c r="J123"/>
  <c r="J98"/>
  <c r="T123"/>
  <c r="P158"/>
  <c r="R158"/>
  <c r="BK163"/>
  <c r="J163"/>
  <c r="J100"/>
  <c r="R163"/>
  <c i="5" r="BK126"/>
  <c r="J126"/>
  <c r="J98"/>
  <c r="T126"/>
  <c r="P152"/>
  <c r="T152"/>
  <c r="P157"/>
  <c r="R157"/>
  <c r="BK198"/>
  <c r="J198"/>
  <c r="J102"/>
  <c r="T198"/>
  <c r="P245"/>
  <c r="R245"/>
  <c i="6" r="BK118"/>
  <c r="J118"/>
  <c r="J97"/>
  <c r="R118"/>
  <c r="R117"/>
  <c i="2" r="P126"/>
  <c r="R126"/>
  <c r="BK155"/>
  <c r="J155"/>
  <c r="J99"/>
  <c r="T155"/>
  <c r="P160"/>
  <c r="R160"/>
  <c r="P173"/>
  <c r="T173"/>
  <c r="P180"/>
  <c r="T180"/>
  <c i="3" r="BK127"/>
  <c r="J127"/>
  <c r="J98"/>
  <c r="R127"/>
  <c r="P153"/>
  <c r="R153"/>
  <c r="BK158"/>
  <c r="J158"/>
  <c r="J100"/>
  <c r="T158"/>
  <c r="P181"/>
  <c r="R181"/>
  <c r="BK216"/>
  <c r="J216"/>
  <c r="J104"/>
  <c r="T216"/>
  <c i="4" r="P123"/>
  <c r="R123"/>
  <c r="R122"/>
  <c r="R121"/>
  <c r="BK158"/>
  <c r="J158"/>
  <c r="J99"/>
  <c r="T158"/>
  <c r="P163"/>
  <c r="T163"/>
  <c i="5" r="P126"/>
  <c r="R126"/>
  <c r="BK152"/>
  <c r="J152"/>
  <c r="J99"/>
  <c r="R152"/>
  <c r="BK157"/>
  <c r="J157"/>
  <c r="J100"/>
  <c r="T157"/>
  <c r="P198"/>
  <c r="R198"/>
  <c r="BK245"/>
  <c r="J245"/>
  <c r="J103"/>
  <c r="T245"/>
  <c i="6" r="P118"/>
  <c r="P117"/>
  <c i="1" r="AU99"/>
  <c i="6" r="T118"/>
  <c r="T117"/>
  <c i="2" r="BK190"/>
  <c r="J190"/>
  <c r="J104"/>
  <c i="3" r="BK172"/>
  <c r="J172"/>
  <c r="J101"/>
  <c r="BK177"/>
  <c r="J177"/>
  <c r="J102"/>
  <c r="BK227"/>
  <c r="J227"/>
  <c r="J105"/>
  <c i="4" r="BK175"/>
  <c r="J175"/>
  <c r="J101"/>
  <c i="5" r="BK193"/>
  <c r="J193"/>
  <c r="J101"/>
  <c i="2" r="BK168"/>
  <c r="J168"/>
  <c r="J101"/>
  <c i="5" r="BK256"/>
  <c r="J256"/>
  <c r="J104"/>
  <c i="6" r="J89"/>
  <c r="F92"/>
  <c r="E107"/>
  <c r="BE119"/>
  <c r="BE121"/>
  <c r="BE124"/>
  <c r="BE126"/>
  <c r="BE131"/>
  <c r="BE135"/>
  <c r="BE138"/>
  <c r="BE140"/>
  <c r="BE142"/>
  <c r="BE144"/>
  <c r="BE152"/>
  <c r="BE129"/>
  <c r="BE133"/>
  <c r="BE147"/>
  <c r="BE149"/>
  <c r="BE154"/>
  <c r="BE156"/>
  <c r="BE158"/>
  <c i="5" r="F121"/>
  <c r="BE133"/>
  <c r="BE136"/>
  <c r="BE153"/>
  <c r="BE155"/>
  <c r="BE184"/>
  <c r="BE194"/>
  <c r="BE202"/>
  <c r="BE229"/>
  <c r="BE232"/>
  <c r="BE235"/>
  <c r="BE237"/>
  <c r="BE241"/>
  <c r="BE246"/>
  <c r="E85"/>
  <c r="J89"/>
  <c r="BE127"/>
  <c r="BE130"/>
  <c r="BE140"/>
  <c r="BE143"/>
  <c r="BE146"/>
  <c r="BE149"/>
  <c r="BE158"/>
  <c r="BE166"/>
  <c r="BE169"/>
  <c r="BE173"/>
  <c r="BE176"/>
  <c r="BE180"/>
  <c r="BE188"/>
  <c r="BE199"/>
  <c r="BE211"/>
  <c r="BE221"/>
  <c r="BE225"/>
  <c r="BE239"/>
  <c r="BE249"/>
  <c r="BE252"/>
  <c r="BE257"/>
  <c i="4" r="E85"/>
  <c r="F92"/>
  <c r="J115"/>
  <c r="BE133"/>
  <c r="BE139"/>
  <c r="BE146"/>
  <c r="BE149"/>
  <c r="BE155"/>
  <c r="BE161"/>
  <c r="BE167"/>
  <c r="BE171"/>
  <c r="BE176"/>
  <c r="BE124"/>
  <c r="BE127"/>
  <c r="BE130"/>
  <c r="BE136"/>
  <c r="BE142"/>
  <c r="BE152"/>
  <c r="BE159"/>
  <c r="BE164"/>
  <c i="3" r="J119"/>
  <c r="F122"/>
  <c r="BE134"/>
  <c r="BE144"/>
  <c r="BE150"/>
  <c r="BE154"/>
  <c r="BE164"/>
  <c r="BE185"/>
  <c r="BE191"/>
  <c r="BE194"/>
  <c r="BE202"/>
  <c r="BE210"/>
  <c r="BE217"/>
  <c r="BE223"/>
  <c r="E85"/>
  <c r="BE128"/>
  <c r="BE131"/>
  <c r="BE137"/>
  <c r="BE141"/>
  <c r="BE147"/>
  <c r="BE156"/>
  <c r="BE159"/>
  <c r="BE162"/>
  <c r="BE173"/>
  <c r="BE178"/>
  <c r="BE182"/>
  <c r="BE188"/>
  <c r="BE198"/>
  <c r="BE206"/>
  <c r="BE213"/>
  <c r="BE220"/>
  <c r="BE228"/>
  <c i="2" r="BE138"/>
  <c r="BE140"/>
  <c r="BE143"/>
  <c r="BE145"/>
  <c r="BE147"/>
  <c r="BE149"/>
  <c r="BE152"/>
  <c r="BE156"/>
  <c r="BE158"/>
  <c r="BE161"/>
  <c r="BE164"/>
  <c r="BE169"/>
  <c r="BE174"/>
  <c r="BE178"/>
  <c r="BE181"/>
  <c r="BE183"/>
  <c r="BE186"/>
  <c r="E85"/>
  <c r="J89"/>
  <c r="F92"/>
  <c r="BE127"/>
  <c r="BE130"/>
  <c r="BE133"/>
  <c r="BE136"/>
  <c r="BE191"/>
  <c r="F36"/>
  <c i="1" r="BC95"/>
  <c i="2" r="F35"/>
  <c i="1" r="BB95"/>
  <c i="3" r="F34"/>
  <c i="1" r="BA96"/>
  <c i="3" r="F35"/>
  <c i="1" r="BB96"/>
  <c i="4" r="F35"/>
  <c i="1" r="BB97"/>
  <c i="4" r="F34"/>
  <c i="1" r="BA97"/>
  <c i="4" r="F36"/>
  <c i="1" r="BC97"/>
  <c i="5" r="F35"/>
  <c i="1" r="BB98"/>
  <c i="5" r="J34"/>
  <c i="1" r="AW98"/>
  <c i="5" r="F36"/>
  <c i="1" r="BC98"/>
  <c i="6" r="F36"/>
  <c i="1" r="BC99"/>
  <c i="6" r="F35"/>
  <c i="1" r="BB99"/>
  <c i="2" r="J34"/>
  <c i="1" r="AW95"/>
  <c i="2" r="F34"/>
  <c i="1" r="BA95"/>
  <c i="2" r="F37"/>
  <c i="1" r="BD95"/>
  <c i="3" r="F36"/>
  <c i="1" r="BC96"/>
  <c i="3" r="J34"/>
  <c i="1" r="AW96"/>
  <c i="3" r="F37"/>
  <c i="1" r="BD96"/>
  <c i="4" r="J34"/>
  <c i="1" r="AW97"/>
  <c i="4" r="F37"/>
  <c i="1" r="BD97"/>
  <c i="5" r="F34"/>
  <c i="1" r="BA98"/>
  <c i="5" r="F37"/>
  <c i="1" r="BD98"/>
  <c i="6" r="F34"/>
  <c i="1" r="BA99"/>
  <c i="6" r="F37"/>
  <c i="1" r="BD99"/>
  <c i="6" r="J34"/>
  <c i="1" r="AW99"/>
  <c i="5" l="1" r="P125"/>
  <c r="P124"/>
  <c i="1" r="AU98"/>
  <c i="4" r="P122"/>
  <c r="P121"/>
  <c i="1" r="AU97"/>
  <c i="2" r="P125"/>
  <c r="P124"/>
  <c i="1" r="AU95"/>
  <c i="3" r="T126"/>
  <c r="T125"/>
  <c i="2" r="T125"/>
  <c r="T124"/>
  <c i="5" r="R125"/>
  <c r="R124"/>
  <c i="3" r="R126"/>
  <c r="R125"/>
  <c i="2" r="R125"/>
  <c r="R124"/>
  <c i="5" r="T125"/>
  <c r="T124"/>
  <c i="4" r="T122"/>
  <c r="T121"/>
  <c i="3" r="P126"/>
  <c r="P125"/>
  <c i="1" r="AU96"/>
  <c i="2" r="BK125"/>
  <c r="J125"/>
  <c r="J97"/>
  <c i="5" r="BK125"/>
  <c r="J125"/>
  <c r="J97"/>
  <c i="3" r="BK126"/>
  <c r="J126"/>
  <c r="J97"/>
  <c i="4" r="BK122"/>
  <c r="J122"/>
  <c r="J97"/>
  <c i="6" r="BK117"/>
  <c r="J117"/>
  <c i="2" r="J33"/>
  <c i="1" r="AV95"/>
  <c r="AT95"/>
  <c i="3" r="F33"/>
  <c i="1" r="AZ96"/>
  <c i="3" r="J33"/>
  <c i="1" r="AV96"/>
  <c r="AT96"/>
  <c i="4" r="F33"/>
  <c i="1" r="AZ97"/>
  <c i="4" r="J33"/>
  <c i="1" r="AV97"/>
  <c r="AT97"/>
  <c i="5" r="J33"/>
  <c i="1" r="AV98"/>
  <c r="AT98"/>
  <c i="5" r="F33"/>
  <c i="1" r="AZ98"/>
  <c i="6" r="F33"/>
  <c i="1" r="AZ99"/>
  <c r="BC94"/>
  <c r="W32"/>
  <c r="BA94"/>
  <c r="W30"/>
  <c i="6" r="J33"/>
  <c i="1" r="AV99"/>
  <c r="AT99"/>
  <c r="BB94"/>
  <c r="AX94"/>
  <c i="6" r="J30"/>
  <c i="1" r="AG99"/>
  <c i="2" r="F33"/>
  <c i="1" r="AZ95"/>
  <c r="BD94"/>
  <c r="W33"/>
  <c i="2" l="1" r="BK124"/>
  <c r="J124"/>
  <c i="3" r="BK125"/>
  <c r="J125"/>
  <c r="J96"/>
  <c i="6" r="J96"/>
  <c i="4" r="BK121"/>
  <c r="J121"/>
  <c r="J96"/>
  <c i="5" r="BK124"/>
  <c r="J124"/>
  <c r="J96"/>
  <c i="6" r="J39"/>
  <c i="1" r="AN99"/>
  <c r="AU94"/>
  <c i="2" r="J30"/>
  <c i="1" r="AG95"/>
  <c r="W31"/>
  <c r="AW94"/>
  <c r="AK30"/>
  <c r="AZ94"/>
  <c r="W29"/>
  <c r="AY94"/>
  <c i="2" l="1" r="J39"/>
  <c r="J96"/>
  <c i="1" r="AN95"/>
  <c i="5" r="J30"/>
  <c i="1" r="AG98"/>
  <c i="3" r="J30"/>
  <c i="1" r="AG96"/>
  <c i="4" r="J30"/>
  <c i="1" r="AG97"/>
  <c r="AV94"/>
  <c r="AK29"/>
  <c i="5" l="1" r="J39"/>
  <c i="4" r="J39"/>
  <c i="3" r="J39"/>
  <c i="1" r="AN96"/>
  <c r="AN97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<sst xmlns="http://schemas.openxmlformats.org/spreadsheetml/2006/main">
  <si>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</si>
  <si>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</si>
  <si>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</si>
  <si>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</si>
  <si>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</si>
  <si>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{182a6ca3-68ee-49ed-9d12-0443a27bc8d4}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</si>
  <si>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</si>
  <si>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</si>
  <si>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</si>
  <si>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</si>
  <si>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</si>
  <si>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</si>
  <si>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</si>
  <si>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</si>
  <si>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20250320-4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</si>
  <si>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</si>
  <si>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</si>
  <si>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Hážovický potok, U pivovaru – oprava toku</t>
  </si>
  <si>
    <t>KSO:</t>
  </si>
  <si>
    <t>CC-CZ:</t>
  </si>
  <si>
    <t>Místo:</t>
  </si>
  <si>
    <t>Rožnov pod Radhoštěm</t>
  </si>
  <si>
    <t>Datum:</t>
  </si>
  <si>
    <t>20. 3. 2025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</si>
  <si>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</si>
  <si>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</si>
  <si>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</si>
  <si>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</si>
  <si>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</si>
  <si>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</si>
  <si>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</si>
  <si>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87951142</t>
  </si>
  <si>
    <t>Ing. Tomáš Pecival</t>
  </si>
  <si>
    <t>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</si>
  <si>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</si>
  <si>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</si>
  <si>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</si>
  <si>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</si>
  <si>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</si>
  <si>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</si>
  <si>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</si>
  <si>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</si>
  <si>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</si>
  <si>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</si>
  <si>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</si>
  <si>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</si>
  <si>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</si>
  <si>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</si>
  <si>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</si>
  <si>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</si>
  <si>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</si>
  <si>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</si>
  <si>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</si>
  <si>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</si>
  <si>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</si>
  <si>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</si>
  <si>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</si>
  <si>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</si>
  <si>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</si>
  <si>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</si>
  <si>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</si>
  <si>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</si>
  <si>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</si>
  <si>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</si>
  <si>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</si>
  <si>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</si>
  <si>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</si>
  <si>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</si>
  <si>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</si>
  <si>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</si>
  <si>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</si>
  <si>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</si>
  <si>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</si>
  <si>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</si>
  <si>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</si>
  <si>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</si>
  <si>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</si>
  <si>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</si>
  <si>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</si>
  <si>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</si>
  <si>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</si>
  <si>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</si>
  <si>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</si>
  <si>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úsek I ř.km 0,00 - 0,10 - nad soutokem s Bečvou</t>
  </si>
  <si>
    <t>STA</t>
  </si>
  <si>
    <t>1</t>
  </si>
  <si>
    <t>{412d3533-3ba7-4c0d-a82d-02d019483663}</t>
  </si>
  <si>
    <t>2</t>
  </si>
  <si>
    <t>SO 02</t>
  </si>
  <si>
    <t>úsek II ř.km 0,16-0,32 - U Pivovaru</t>
  </si>
  <si>
    <t>{0b665c55-06cb-4aec-9944-775ae3ec74d0}</t>
  </si>
  <si>
    <t>SO 03</t>
  </si>
  <si>
    <t>úsek III ř.km 0,32-0,56 - Za nádražím</t>
  </si>
  <si>
    <t>{ab75c11e-f1f5-4604-9140-0835c9a28a12}</t>
  </si>
  <si>
    <t>SO 04</t>
  </si>
  <si>
    <t>úsek IV ř.km 0,73-0,83 - Horní úsek</t>
  </si>
  <si>
    <t>{9313511d-df25-4b01-a708-f6bb5fdff7e0}</t>
  </si>
  <si>
    <t>VON</t>
  </si>
  <si>
    <t>Vedlejší náklady</t>
  </si>
  <si>
    <t>{ad60dd4a-6a48-4ddc-b1c9-6dda7012a3fe}</t>
  </si>
  <si>
    <t>KRYCÍ LIST SOUPISU PRACÍ</t>
  </si>
  <si>
    <t>Objekt:</t>
  </si>
  <si>
    <t>SO 01 - úsek I ř.km 0,00 - 0,10 - nad soutokem s Bečvou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</si>
  <si>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</si>
  <si>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</si>
  <si>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</si>
  <si>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</si>
  <si>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</si>
  <si>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</si>
  <si>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</si>
  <si>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</si>
  <si>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</si>
  <si>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</si>
  <si>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</si>
  <si>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</si>
  <si>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</si>
  <si>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</si>
  <si>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</si>
  <si>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</si>
  <si>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</si>
  <si>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</si>
  <si>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</si>
  <si>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</si>
  <si>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</si>
  <si>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</si>
  <si>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</si>
  <si>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</si>
  <si>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</si>
  <si>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</si>
  <si>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</si>
  <si>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</si>
  <si>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</si>
  <si>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</si>
  <si>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</si>
  <si>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111151r</t>
  </si>
  <si>
    <t>Odstranění rákosu strojně</t>
  </si>
  <si>
    <t>m2</t>
  </si>
  <si>
    <t>4</t>
  </si>
  <si>
    <t>864378526</t>
  </si>
  <si>
    <t>PP</t>
  </si>
  <si>
    <t>Odstranění travin a rákosu strojně rákosu pro jakoukoliv plochu</t>
  </si>
  <si>
    <t>P</t>
  </si>
  <si>
    <t>Poznámka k položce:_x000d_
včetně likvidace a dopravy</t>
  </si>
  <si>
    <t>111211241</t>
  </si>
  <si>
    <t>Snesení listnatého klestu D do 30 cm ve svahu přes 1:3</t>
  </si>
  <si>
    <t>kus</t>
  </si>
  <si>
    <t>1915345041</t>
  </si>
  <si>
    <t>Snesení větví stromů na hromady nebo naložení na dopravní prostředek listnatých v rovině nebo ve svahu přes 1:3, průměru kmene do 30 cm</t>
  </si>
  <si>
    <t>Poznámka k položce:_x000d_
včetně likvidace</t>
  </si>
  <si>
    <t>3</t>
  </si>
  <si>
    <t>111251101</t>
  </si>
  <si>
    <t>Odstranění křovin a stromů průměru kmene do 100 mm i s kořeny sklonu terénu do 1:5 z celkové plochy do 100 m2 strojně</t>
  </si>
  <si>
    <t>230735399</t>
  </si>
  <si>
    <t>Odstranění křovin a stromů s odstraněním kořenů strojně průměru kmene do 100 mm v rovině nebo ve svahu sklonu terénu do 1:5, při celkové ploše do 100 m2</t>
  </si>
  <si>
    <t>112101101</t>
  </si>
  <si>
    <t>Odstranění stromů listnatých průměru kmene přes 100 do 300 mm</t>
  </si>
  <si>
    <t>-79404506</t>
  </si>
  <si>
    <t>Odstranění stromů s odřezáním kmene a s odvětvením listnatých, průměru kmene přes 100 do 300 mm</t>
  </si>
  <si>
    <t>5</t>
  </si>
  <si>
    <t>129153101</t>
  </si>
  <si>
    <t>Čištění otevřených koryt vodotečí šíře dna do 5 m hl do 2,5 m v hornině třídy těžitelnosti I skupiny 1 a 2 strojně</t>
  </si>
  <si>
    <t>m3</t>
  </si>
  <si>
    <t>-1088833965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</si>
  <si>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</si>
  <si>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6</t>
  </si>
  <si>
    <t>162351103</t>
  </si>
  <si>
    <t>Vodorovné přemístění přes 50 do 500 m výkopku/sypaniny z horniny třídy těžitelnosti I skupiny 1 až 3</t>
  </si>
  <si>
    <t>222178082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</si>
  <si>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</si>
  <si>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přeprava korytem</t>
  </si>
  <si>
    <t>7</t>
  </si>
  <si>
    <t>162451106</t>
  </si>
  <si>
    <t>Vodorovné přemístění přes 1 500 do 2000 m výkopku/sypaniny z horniny třídy těžitelnosti I skupiny 1 až 3</t>
  </si>
  <si>
    <t>-1757720209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</si>
  <si>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</si>
  <si>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8</t>
  </si>
  <si>
    <t>167151101</t>
  </si>
  <si>
    <t>Nakládání výkopku z hornin třídy těžitelnosti I skupiny 1 až 3 do 100 m3</t>
  </si>
  <si>
    <t>1221543705</t>
  </si>
  <si>
    <t>Nakládání, skládání a překládání neulehlého výkopku nebo sypaniny strojně nakládání, množství do 100 m3, z horniny třídy těžitelnosti I, skupiny 1 až 3</t>
  </si>
  <si>
    <t>9</t>
  </si>
  <si>
    <t>171251201</t>
  </si>
  <si>
    <t>Uložení sypaniny na skládky nebo meziskládky</t>
  </si>
  <si>
    <t>305737891</t>
  </si>
  <si>
    <t>Uložení sypaniny na skládky nebo meziskládky bez hutnění s upravením uložené sypaniny do předepsaného tvaru</t>
  </si>
  <si>
    <t>10</t>
  </si>
  <si>
    <t>R1</t>
  </si>
  <si>
    <t>Sjezdy do koryta</t>
  </si>
  <si>
    <t>komplet</t>
  </si>
  <si>
    <t>51577364</t>
  </si>
  <si>
    <t>Poznámka k položce:_x000d_
násyp ze zeminy a vybouráného kamene, případně použití silničních panelů (započtení opotřebení), omezený vstup do koryta vodního toku, použití např. pásového dempru</t>
  </si>
  <si>
    <t>11</t>
  </si>
  <si>
    <t>R2</t>
  </si>
  <si>
    <t>Převedení vody za stavby</t>
  </si>
  <si>
    <t>-95223997</t>
  </si>
  <si>
    <t>Poznámka k položce:_x000d_
dle technologie zvolené zhotovitelem, včetně zřízení a demontáže</t>
  </si>
  <si>
    <t>Zakládání</t>
  </si>
  <si>
    <t>15311613r</t>
  </si>
  <si>
    <t>Zřízení dočasného hrazení</t>
  </si>
  <si>
    <t>1762998432</t>
  </si>
  <si>
    <t>13</t>
  </si>
  <si>
    <t>15311623r</t>
  </si>
  <si>
    <t>Odstranění dočasného hrazeni</t>
  </si>
  <si>
    <t>-302467331</t>
  </si>
  <si>
    <t>Vodorovné konstrukce</t>
  </si>
  <si>
    <t>14</t>
  </si>
  <si>
    <t>451457777</t>
  </si>
  <si>
    <t>Podklad nebo lože pod dlažbu vodorovný nebo do sklonu 1:5 z MC tl přes 30 do 50 mm</t>
  </si>
  <si>
    <t>-391550122</t>
  </si>
  <si>
    <t>Podklad nebo lože pod dlažbu (přídlažbu) v ploše vodorovné nebo ve sklonu do 1:5, tloušťky od 30 do 50 mm z cementové malty</t>
  </si>
  <si>
    <t>VV</t>
  </si>
  <si>
    <t>13+15*0,2+4+10*0,2+3+7*0,2</t>
  </si>
  <si>
    <t>15</t>
  </si>
  <si>
    <t>465513228</t>
  </si>
  <si>
    <t>Dlažba z lomového kamene na cementovou maltu s vyspárováním tl 250 mm pro hydromeliorace</t>
  </si>
  <si>
    <t>-1932475121</t>
  </si>
  <si>
    <t>Dlažba z lomového kamene lomařsky upraveného vodorovná nebo ve sklonu na cementovou maltu ze 400 kg cementu na m3 malty, s vyspárováním cementovou maltou, tl. 250 mm</t>
  </si>
  <si>
    <t>Poznámka k položce:_x000d_
pro zdění bude použita průmyslově vyráběná malta s expanzivním účinkem</t>
  </si>
  <si>
    <t>Úpravy povrchů, podlahy a osazování výplní</t>
  </si>
  <si>
    <t>16</t>
  </si>
  <si>
    <t>636195311</t>
  </si>
  <si>
    <t>Oprava spár dlažby z lomového kamene hl do 70 mm maltou cementovou včetně vysekání</t>
  </si>
  <si>
    <t>-1956479869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</si>
  <si>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</si>
  <si>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Poznámka k položce:_x000d_
pro spárování bude použita průmyslově vyráběná spárovací hmota</t>
  </si>
  <si>
    <t>(15*0,2+10*0,2+7*0,2)*2</t>
  </si>
  <si>
    <t>Ostatní konstrukce a práce, bourání</t>
  </si>
  <si>
    <t>17</t>
  </si>
  <si>
    <t>966021112</t>
  </si>
  <si>
    <t>Bourání konstrukcí LTM zdiva kamenného na MC ručně</t>
  </si>
  <si>
    <t>-7517744</t>
  </si>
  <si>
    <t>Bourání konstrukcí LTM ve vodních tocích s přemístěním suti na hromady na vzdálenost do 20 m nebo s naložením na dopravní prostředek ručně ze zdiva kamenného, pro jakýkoliv druh kamene na maltu cementovou</t>
  </si>
  <si>
    <t>Poznámka k položce:_x000d_
vybourání poškozené části dlažby, vybouraný kámen může být použit na stavbě</t>
  </si>
  <si>
    <t>(15*0,2+10*0,2+7*0,2)*0,25</t>
  </si>
  <si>
    <t>18</t>
  </si>
  <si>
    <t>114203202</t>
  </si>
  <si>
    <t>Očištění lomového kamene nebo betonových tvárnic od malty</t>
  </si>
  <si>
    <t>703341810</t>
  </si>
  <si>
    <t>Očištění lomového kamene nebo betonových tvárnic získaných při rozebrání dlažeb, záhozů, rovnanin a soustřeďovacích staveb od malty</t>
  </si>
  <si>
    <t>997</t>
  </si>
  <si>
    <t>Doprava suti a vybouraných hmot</t>
  </si>
  <si>
    <t>19</t>
  </si>
  <si>
    <t>997221615</t>
  </si>
  <si>
    <t>Poplatek za uložení na skládce (skládkovné) stavebního odpadu betonového kód odpadu 17 01 01</t>
  </si>
  <si>
    <t>t</t>
  </si>
  <si>
    <t>558071226</t>
  </si>
  <si>
    <t>Poplatek za uložení stavebního odpadu na skládce (skládkovné) z prostého betonu zatříděného do Katalogu odpadů pod kódem 17 01 01</t>
  </si>
  <si>
    <t>20</t>
  </si>
  <si>
    <t>997312511</t>
  </si>
  <si>
    <t>Vodorovná doprava suti a vybouraných hmot do 1 km pro LTM</t>
  </si>
  <si>
    <t>-2008027322</t>
  </si>
  <si>
    <t>Vodorovná doprava suti a vybouraných hmot po suchu se složením a hrubým urovnáním nebo přeložením na jiný dopravní prostředek do 1 km</t>
  </si>
  <si>
    <t>1,6*0,1*2,5</t>
  </si>
  <si>
    <t>997312519</t>
  </si>
  <si>
    <t>Příplatek ZKD 1 km vodorovné dopravy suti a vybouraných hmot pro LTM</t>
  </si>
  <si>
    <t>-1115380415</t>
  </si>
  <si>
    <t>Vodorovná doprava suti a vybouraných hmot po suchu se složením a hrubým urovnáním nebo přeložením na jiný dopravní prostředek Příplatek k ceně za každý další započatý 1 km</t>
  </si>
  <si>
    <t>0,4*19 "Přepočtené koeficientem množství</t>
  </si>
  <si>
    <t>998</t>
  </si>
  <si>
    <t>Přesun hmot</t>
  </si>
  <si>
    <t>22</t>
  </si>
  <si>
    <t>998332011</t>
  </si>
  <si>
    <t>Přesun hmot pro úpravy vodních toků a kanály</t>
  </si>
  <si>
    <t>-1580223732</t>
  </si>
  <si>
    <t>Přesun hmot pro úpravy vodních toků a kanály, hráze rybníků apod. dopravní vzdálenost do 500 m</t>
  </si>
  <si>
    <t xml:space="preserve">Poznámka k položce:_x000d_
Celá stavba je v korytě vodního toku a jako taková je těžko přístupná pro běžnou mechanizaci a dopravu stavebního materiálu, proto je třeba uvažovat s použitím specifické mechanizace a pracovních postupů, včetně svislé dopravy,  použití např. pásového dempru, kráčecího bagru, přesun materiálu korytem vodního toku</t>
  </si>
  <si>
    <t>SO 02 - úsek II ř.km 0,16-0,32 - U Pivovaru</t>
  </si>
  <si>
    <t xml:space="preserve">    3 - Svislé a kompletní konstrukce</t>
  </si>
  <si>
    <t xml:space="preserve">    9 - Ostatní konstrukce a práce-bourání</t>
  </si>
  <si>
    <t>-208025200</t>
  </si>
  <si>
    <t>132212132</t>
  </si>
  <si>
    <t>Hloubení nezapažených rýh šířky do 800 mm v nesoudržných horninách třídy těžitelnosti I skupiny 3 ručně</t>
  </si>
  <si>
    <t>216245607</t>
  </si>
  <si>
    <t>Hloubení nezapažených rýh šířky do 800 mm ručně s urovnáním dna do předepsaného profilu a spádu v hornině třídy těžitelnosti I skupiny 3 nesoudržných</t>
  </si>
  <si>
    <t>(60*0,6*0,4+10*0,6*0,4)*0,5</t>
  </si>
  <si>
    <t>132251101</t>
  </si>
  <si>
    <t>Hloubení rýh nezapažených š do 800 mm v hornině třídy těžitelnosti I skupiny 3 objem do 20 m3 strojně</t>
  </si>
  <si>
    <t>-2006667103</t>
  </si>
  <si>
    <t>Hloubení nezapažených rýh šířky do 800 mm strojně s urovnáním dna do předepsaného profilu a spádu v hornině třídy těžitelnosti I skupiny 3 do 20 m3</t>
  </si>
  <si>
    <t>1828475236</t>
  </si>
  <si>
    <t>(60*0,6*0,4+10*0,6*0,4)</t>
  </si>
  <si>
    <t>-531867692</t>
  </si>
  <si>
    <t>Nakládání, skládání a překládání neulehlého výkopku nebo sypaniny strojně nakládání, množství do 100 m3, z horniny třídy těžitelnosti I, skupiny 1 až 3</t>
  </si>
  <si>
    <t>171151112</t>
  </si>
  <si>
    <t>Uložení sypaniny z hornin nesoudržných kamenitých do násypů zhutněných strojně</t>
  </si>
  <si>
    <t>1438781270</t>
  </si>
  <si>
    <t>Uložení sypanin do násypů strojně s rozprostřením sypaniny ve vrstvách a s hrubým urovnáním zhutněných z hornin nesoudržných kamenitých</t>
  </si>
  <si>
    <t>596316990</t>
  </si>
  <si>
    <t>Poznámka k položce:_x000d_
přes SO 03, příp. pod mostem mezi SO 02 a SO 01, násyp ze zeminy a vybouráného kamene, případně použití silničních panelů (započtení opotřebení), omezený vstup do koryta vodního toku, použití např. pásového dempru</t>
  </si>
  <si>
    <t>730979976</t>
  </si>
  <si>
    <t>1643353453</t>
  </si>
  <si>
    <t>1139272162</t>
  </si>
  <si>
    <t>Svislé a kompletní konstrukce</t>
  </si>
  <si>
    <t>320101r</t>
  </si>
  <si>
    <t>Osazení betonových a železobetonových prefabrikátů hmotnosti do 1000 kg</t>
  </si>
  <si>
    <t>ks</t>
  </si>
  <si>
    <t>1923349857</t>
  </si>
  <si>
    <t>Osazení betonových a železobetonových prefabrikátů hmotnosti jednotlivě do 1 000 kg</t>
  </si>
  <si>
    <t>((60+10)/1,2-0,333)</t>
  </si>
  <si>
    <t>M</t>
  </si>
  <si>
    <t>59339r</t>
  </si>
  <si>
    <t>zeď opěrná prefabrikovaná pohledová přímá</t>
  </si>
  <si>
    <t>873737800</t>
  </si>
  <si>
    <t>321311116</t>
  </si>
  <si>
    <t>Konstrukce vodních staveb z betonu prostého mrazuvzdorného tř. C 30/37</t>
  </si>
  <si>
    <t>415418469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</si>
  <si>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</si>
  <si>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Poznámka k položce:_x000d_
specifikace předpaty XC4, XF3-SCC</t>
  </si>
  <si>
    <t>podkladní beton</t>
  </si>
  <si>
    <t>(60+10)*0,2*0,5</t>
  </si>
  <si>
    <t>předpata a zalití poruch zdi</t>
  </si>
  <si>
    <t>(60+10)*0,5*1,25</t>
  </si>
  <si>
    <t>Součet</t>
  </si>
  <si>
    <t>463211r</t>
  </si>
  <si>
    <t>Rovnanina objemu přes 3 m3 z lomového kamene vytříděného hmotnosti přes 80 do 200 kg s urovnáním líce</t>
  </si>
  <si>
    <t>-730274946</t>
  </si>
  <si>
    <t>Rovnanina z lomového kamene neupraveného pro podélné i příčné objekty objemu přes 3 m3 z kamene vytříděného, s urovnáním líce a vyklínováním spár úlomky kamene hmotnost jednotlivých kamenů přes 80 do 200 kg</t>
  </si>
  <si>
    <t>Poznámka k položce:_x000d_
použití vytříděného kamene</t>
  </si>
  <si>
    <t>6*2*(4,7+4,75+4+3,8+3,8)/5*0,25</t>
  </si>
  <si>
    <t>1429710489</t>
  </si>
  <si>
    <t>17*(2,5+4,5)/2+17*(1,6+1,8)/2</t>
  </si>
  <si>
    <t>Ostatní konstrukce a práce-bourání</t>
  </si>
  <si>
    <t>966021111</t>
  </si>
  <si>
    <t>Bourání konstrukcí LTM zdiva kamenného na MV, MVC ručně</t>
  </si>
  <si>
    <t>2106746397</t>
  </si>
  <si>
    <t>Bourání konstrukcí LTM ve vodních tocích s přemístěním suti na hromady na vzdálenost do 20 m nebo s naložením na dopravní prostředek ručně ze zdiva kamenného, pro jakýkoliv druh kamene na maltu vápennou nebo vápenocementovou</t>
  </si>
  <si>
    <t>(2,5*0,25*0,5+5,5*0,25*0,5+7*0,25*0,5)*2+5</t>
  </si>
  <si>
    <t>114203202.1</t>
  </si>
  <si>
    <t>594287345</t>
  </si>
  <si>
    <t>114253301</t>
  </si>
  <si>
    <t>Třídění lomového kamene nebo betonových tvárnic podle druhu, velikosti nebo tvaru - strojně</t>
  </si>
  <si>
    <t>1046071112</t>
  </si>
  <si>
    <t>Třídění lomového kamene nebo betonových tvárnic strojně získaných při rozebrání dlažeb, záhozů, rovnanin a soustřeďovacích staveb podle druhu, velikosti nebo tvaru</t>
  </si>
  <si>
    <t>985131111</t>
  </si>
  <si>
    <t>Očištění ploch stěn, rubu kleneb a podlah tlakovou vodou</t>
  </si>
  <si>
    <t>794930343</t>
  </si>
  <si>
    <t>145*((2+2,2+2,5+2,5+2,4)/5+0,5)+144*((1,7+1,2+1,3+1,5+1,45)/5+0,5)+17*(2,5+4,5)/2+17*(1,6+1,8)/2</t>
  </si>
  <si>
    <t>628635411</t>
  </si>
  <si>
    <t>Oprava spár zdiva z lomového kamene maltou cementovou hl spár přes 30 do 70 mm</t>
  </si>
  <si>
    <t>1534161394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</si>
  <si>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</si>
  <si>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Poznámka k položce:_x000d_
pro spárování bude použita průmyslově vyráběná spárovací hmota MC30</t>
  </si>
  <si>
    <t>145*((2+2,2+2,5+2,5+2,4)/5+0,5)+144*((1,7+1,2+1,3+1,5+1,45)/5+0,5)</t>
  </si>
  <si>
    <t>985221112</t>
  </si>
  <si>
    <t>Doplnění zdiva kamenem do aktivované malty se spárami dl přes 6 do 12 m/m2</t>
  </si>
  <si>
    <t>1687319148</t>
  </si>
  <si>
    <t>Doplnění zdiva ručně do aktivované malty kamenem délky spáry na 1 m2 upravované plochy přes 6 do 12 m</t>
  </si>
  <si>
    <t>((2,5*0,25*0,5+5,5*0,25*0,5+7*0,25*0,5)*0,5+1*1+2*1)+10</t>
  </si>
  <si>
    <t>58381076</t>
  </si>
  <si>
    <t>kopák hrubý 25x25x25-80cm</t>
  </si>
  <si>
    <t>-1070327689</t>
  </si>
  <si>
    <t>Poznámka k položce:_x000d_
použití vybouraného kamene 50%</t>
  </si>
  <si>
    <t>23</t>
  </si>
  <si>
    <t>977151114</t>
  </si>
  <si>
    <t>Jádrové vrty diamantovými korunkami do stavebních materiálů D přes 50 do 60 mm</t>
  </si>
  <si>
    <t>m</t>
  </si>
  <si>
    <t>1965673440</t>
  </si>
  <si>
    <t>Jádrové vrty diamantovými korunkami do stavebních materiálů (železobetonu, betonu, cihel, obkladů, dlažeb, kamene) průměru přes 50 do 60 mm</t>
  </si>
  <si>
    <t>Poznámka k položce:_x000d_
odvodnění zdi v rozteči 4 m</t>
  </si>
  <si>
    <t>(145/4-1-0,25)*0,7</t>
  </si>
  <si>
    <t>24</t>
  </si>
  <si>
    <t>899661311</t>
  </si>
  <si>
    <t>Zřízení filtračního obalu drenážních trubek DN do 130 mm</t>
  </si>
  <si>
    <t>-922035174</t>
  </si>
  <si>
    <t>Zřízení filtračního obalu drenážních trubek ze skelné tkaniny, slaměných rohoží apod. proti zarůstání kořeny, zanášení zemitými částicemi nebo pískem DN do 130</t>
  </si>
  <si>
    <t>(145/4-1-0,25)</t>
  </si>
  <si>
    <t>25</t>
  </si>
  <si>
    <t>28611290</t>
  </si>
  <si>
    <t>trubka drenážní flexibilní neperforovaná PVC-U SN 4 DN 50 pro meliorace, dočasné nebo odlehčovací drenáže</t>
  </si>
  <si>
    <t>1144599842</t>
  </si>
  <si>
    <t>26</t>
  </si>
  <si>
    <t>-1992925887</t>
  </si>
  <si>
    <t>(2,5*0,25*0,5+5,5*0,25*0,5+7*0,25*0,5)*0,1*2,5+5*2,5</t>
  </si>
  <si>
    <t>27</t>
  </si>
  <si>
    <t>2127242735</t>
  </si>
  <si>
    <t>28</t>
  </si>
  <si>
    <t>738976276</t>
  </si>
  <si>
    <t>12,969*19 "Přepočtené koeficientem množství</t>
  </si>
  <si>
    <t>29</t>
  </si>
  <si>
    <t>-1662505363</t>
  </si>
  <si>
    <t>SO 03 - úsek III ř.km 0,32-0,56 - Za nádražím</t>
  </si>
  <si>
    <t>-1314835479</t>
  </si>
  <si>
    <t>114203104</t>
  </si>
  <si>
    <t>Rozebrání záhozů a rovnanin na sucho</t>
  </si>
  <si>
    <t>-1477768875</t>
  </si>
  <si>
    <t>Rozebrání dlažeb nebo záhozů s naložením na dopravní prostředek záhozů, rovnanin a soustřeďovacích staveb provedených na sucho</t>
  </si>
  <si>
    <t>(215+210)*(1,25*0,5+1,25*0,5+(0,5+0,5+0,95+1,25)/4)</t>
  </si>
  <si>
    <t>-215035436</t>
  </si>
  <si>
    <t>132251104</t>
  </si>
  <si>
    <t>Hloubení rýh nezapažených š do 800 mm v hornině třídy těžitelnosti I skupiny 3 objem přes 100 m3 strojně</t>
  </si>
  <si>
    <t>-1542164636</t>
  </si>
  <si>
    <t>Hloubení nezapažených rýh šířky do 800 mm strojně s urovnáním dna do předepsaného profilu a spádu v hornině třídy těžitelnosti I skupiny 3 přes 100 m3</t>
  </si>
  <si>
    <t>(215+210)*1,25*0,75</t>
  </si>
  <si>
    <t>162251101</t>
  </si>
  <si>
    <t>Vodorovné přemístění do 20 m výkopku/sypaniny z horniny třídy těžitelnosti I skupiny 1 až 3</t>
  </si>
  <si>
    <t>691419346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</si>
  <si>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</si>
  <si>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12734256</t>
  </si>
  <si>
    <t>181451121</t>
  </si>
  <si>
    <t>Založení lučního trávníku výsevem pl přes 1000 m2 v rovině a ve svahu do 1:5</t>
  </si>
  <si>
    <t>700063541</t>
  </si>
  <si>
    <t>Založení trávníku na půdě předem připravené plochy přes 1000 m2 výsevem včetně utažení lučního v rovině nebo na svahu do 1:5</t>
  </si>
  <si>
    <t>Poznámka k položce:_x000d_
obnova plochy zemníku při těžbě zeminy o mocnosti vrstvy 1,0m</t>
  </si>
  <si>
    <t>(215+210)*2,5</t>
  </si>
  <si>
    <t>00572470</t>
  </si>
  <si>
    <t>osivo směs travní univerzál</t>
  </si>
  <si>
    <t>kg</t>
  </si>
  <si>
    <t>-1608568324</t>
  </si>
  <si>
    <t>(215+210)*2,5*0,015</t>
  </si>
  <si>
    <t>182151111</t>
  </si>
  <si>
    <t>Svahování v zářezech v hornině třídy těžitelnosti I skupiny 1 až 3 strojně</t>
  </si>
  <si>
    <t>446799322</t>
  </si>
  <si>
    <t>Svahování trvalých svahů do projektovaných profilů strojně s potřebným přemístěním výkopku při svahování v zářezech v hornině třídy těžitelnosti I, skupiny 1 až 3</t>
  </si>
  <si>
    <t>(215+210)*(2,5+1,25)*2</t>
  </si>
  <si>
    <t>182251101</t>
  </si>
  <si>
    <t>Svahování násypů strojně</t>
  </si>
  <si>
    <t>1247506530</t>
  </si>
  <si>
    <t>Svahování trvalých svahů do projektovaných profilů strojně s potřebným přemístěním výkopku při svahování násypů v jakékoliv hornině</t>
  </si>
  <si>
    <t>182351133</t>
  </si>
  <si>
    <t>Rozprostření ornice pl přes 500 m2 ve svahu přes 1:5 tl vrstvy do 200 mm strojně</t>
  </si>
  <si>
    <t>-799552631</t>
  </si>
  <si>
    <t>Rozprostření a urovnání ornice ve svahu sklonu přes 1:5 strojně při souvislé ploše přes 500 m2, tl. vrstvy do 200 mm</t>
  </si>
  <si>
    <t>-354284290</t>
  </si>
  <si>
    <t>-1264153368</t>
  </si>
  <si>
    <t>463211143</t>
  </si>
  <si>
    <t>Rovnanina objemu do 3 m3 z lomového kamene tříděného hmotnosti přes 200 kg s urovnáním líce</t>
  </si>
  <si>
    <t>1370975641</t>
  </si>
  <si>
    <t>Rovnanina z lomového kamene neupraveného pro podélné i příčné objekty objemu do 3 m3 z kamene tříděného, s urovnáním líce a vyklínováním spár úlomky kamene hmotnost jednotlivých kamenů přes 200 kg</t>
  </si>
  <si>
    <t>(215+210)*1,25*0,75*0,75</t>
  </si>
  <si>
    <t>46321r</t>
  </si>
  <si>
    <t>1123174121</t>
  </si>
  <si>
    <t>Poznámka k položce:_x000d_
použití vybouraného kamene</t>
  </si>
  <si>
    <t>(215+210)*1,25*0,75*0,25</t>
  </si>
  <si>
    <t>46451r</t>
  </si>
  <si>
    <t>Pohoz z kamene záhozového hmotnosti do 200 kg z terénu</t>
  </si>
  <si>
    <t>-1781395075</t>
  </si>
  <si>
    <t>Pohoz dna nebo svahů jakékoliv tloušťky z kamene záhozového z terénu, hmotnosti jednotlivých kamenů do 200 kg</t>
  </si>
  <si>
    <t>(215+210)*2,5*0,5</t>
  </si>
  <si>
    <t>1939059751</t>
  </si>
  <si>
    <t>SO 04 - úsek IV ř.km 0,73-0,83 - Horní úsek</t>
  </si>
  <si>
    <t>-389883408</t>
  </si>
  <si>
    <t>1661624526</t>
  </si>
  <si>
    <t>35*1*0,75*0,5</t>
  </si>
  <si>
    <t>-931779976</t>
  </si>
  <si>
    <t>-243727455</t>
  </si>
  <si>
    <t>35*1*0,75</t>
  </si>
  <si>
    <t>-1130862009</t>
  </si>
  <si>
    <t>-485352634</t>
  </si>
  <si>
    <t>-1233309708</t>
  </si>
  <si>
    <t>-53141170</t>
  </si>
  <si>
    <t>-318598905</t>
  </si>
  <si>
    <t>-1997566711</t>
  </si>
  <si>
    <t>-647128177</t>
  </si>
  <si>
    <t>Poznámka k položce:_x000d_
specifikace XC4, XF3-SCC</t>
  </si>
  <si>
    <t>dobetonávka poruch</t>
  </si>
  <si>
    <t>35*0,5*1,25</t>
  </si>
  <si>
    <t>patka</t>
  </si>
  <si>
    <t>35*0,75*1*1,25</t>
  </si>
  <si>
    <t>985512113</t>
  </si>
  <si>
    <t>Stříkaný beton stěn ze suché směsi pevnosti min. 45 MPa tl 50 mm</t>
  </si>
  <si>
    <t>-1453790202</t>
  </si>
  <si>
    <t>Stříkaný beton ze suché směsi pevnosti v tlaku min. 45 MPa (tř. R4) stěn, jedné vrstvy tloušťky 50 mm</t>
  </si>
  <si>
    <t>35*1,5</t>
  </si>
  <si>
    <t>985512119</t>
  </si>
  <si>
    <t>Příplatek ke stříkanému betonu stěn ze suché směsi pevnosti min. 45 MPa ZKD 10 mm</t>
  </si>
  <si>
    <t>1219198923</t>
  </si>
  <si>
    <t>Stříkaný beton ze suché směsi pevnosti v tlaku min. 45 MPa (tř. R4) Příplatek k cenám za každých dalších i započatých 10 mm tloušťky</t>
  </si>
  <si>
    <t>52,5*5 "Přepočtené koeficientem množství</t>
  </si>
  <si>
    <t>985513111</t>
  </si>
  <si>
    <t>Stržení povrchu stříkaného betonu ze suchých směsí včetně zařezání</t>
  </si>
  <si>
    <t>-1488732626</t>
  </si>
  <si>
    <t>985564113</t>
  </si>
  <si>
    <t>Kotvičky pro výztuž stříkaného betonu hl do 200 mm z oceli D přes 8 do 10 mm do cementové malty</t>
  </si>
  <si>
    <t>-299952031</t>
  </si>
  <si>
    <t>Kotvičky pro výztuž stříkaného betonu z betonářské oceli do cementové malty, hloubky kotvení do 200 mm, průměru přes 8 do 10 mm</t>
  </si>
  <si>
    <t>Poznámka k položce:_x000d_
včetně odvrtání otvoru 10 mm, délka kotvení 200 mm, průměr kotvy 8 mm délky 400mm, počet 4 ks/m2</t>
  </si>
  <si>
    <t>35*1,5/4+0,875</t>
  </si>
  <si>
    <t>321351010</t>
  </si>
  <si>
    <t>Bednění konstrukcí vodních staveb rovinné - zřízení</t>
  </si>
  <si>
    <t>1254161446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</si>
  <si>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</si>
  <si>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35*0,5</t>
  </si>
  <si>
    <t>321352010</t>
  </si>
  <si>
    <t>Bednění konstrukcí vodních staveb rovinné - odstranění</t>
  </si>
  <si>
    <t>1035900830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</si>
  <si>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</si>
  <si>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</si>
  <si>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</si>
  <si>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-1139977286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</si>
  <si>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</si>
  <si>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Poznámka k položce:_x000d_
z důvodu náročnějšího tvaru konstrukce je počítáno 25% na průstřih a přesah sítí</t>
  </si>
  <si>
    <t>35*2,5*8,5/1000</t>
  </si>
  <si>
    <t>0,744*1,25 "Přepočtené koeficientem množství</t>
  </si>
  <si>
    <t>465511427</t>
  </si>
  <si>
    <t>Dlažba z lomového kamene na sucho s vyklínováním a vyplněním spár tl 400 mm</t>
  </si>
  <si>
    <t>-520536536</t>
  </si>
  <si>
    <t>Dlažba z lomového kamene lomařsky upraveného na sucho s vyklínováním kamenem, s vyplněním spár těženým kamenivem, drnem nebo ornicí s osetím, tl. kamene 400 mm</t>
  </si>
  <si>
    <t>7,5*1,5</t>
  </si>
  <si>
    <t>919121112</t>
  </si>
  <si>
    <t>Těsnění spár zálivkou za studena pro komůrky š 10 mm hl 25 mm s těsnicím profilem</t>
  </si>
  <si>
    <t>-1781480268</t>
  </si>
  <si>
    <t>Utěsnění dilatačních spár zálivkou za studena v cementobetonovém nebo živičném krytu včetně adhezního nátěru s těsnicím profilem pod zálivkou, pro komůrky šířky 10 mm, hloubky 25 mm</t>
  </si>
  <si>
    <t>Poznámka k položce:_x000d_
zatěsnění spáry zhlaví zdí</t>
  </si>
  <si>
    <t>2022145548</t>
  </si>
  <si>
    <t>levý břeh</t>
  </si>
  <si>
    <t>37*6,1</t>
  </si>
  <si>
    <t>pravý břeh mezi mosty</t>
  </si>
  <si>
    <t>37*(2,3+0,5)</t>
  </si>
  <si>
    <t>pravý břeh pod mostem</t>
  </si>
  <si>
    <t>35*(2,25+0,5)</t>
  </si>
  <si>
    <t>-1846871103</t>
  </si>
  <si>
    <t>Poznámka k položce:_x000d_
pro spárování bude použita průmyslově vyráběná spárovací hmota, spárovací směs MC30, plocha 20%</t>
  </si>
  <si>
    <t>37*6,1*0,2</t>
  </si>
  <si>
    <t>37*(2,3+0,5)*0,2</t>
  </si>
  <si>
    <t>35*(2,25-1,5+0,5)</t>
  </si>
  <si>
    <t>985142112</t>
  </si>
  <si>
    <t>Vysekání spojovací hmoty ze spár zdiva hl do 40 mm dl přes 6 do 12 m/m2</t>
  </si>
  <si>
    <t>258226480</t>
  </si>
  <si>
    <t>Vysekání spojovací hmoty ze spár zdiva včetně vyčištění hloubky spáry do 40 mm délky spáry na 1 m2 upravované plochy přes 6 do 12 m</t>
  </si>
  <si>
    <t>Poznámka k položce:_x000d_
vysekání spar pod přibetonávkou pro lepší propojení</t>
  </si>
  <si>
    <t>-283342261</t>
  </si>
  <si>
    <t>Poznámka k položce:_x000d_
odvodnění zdí v rozteči 4 m</t>
  </si>
  <si>
    <t>(35+37)/4*0,75</t>
  </si>
  <si>
    <t>906816350</t>
  </si>
  <si>
    <t>(35+37)/4</t>
  </si>
  <si>
    <t>-810876091</t>
  </si>
  <si>
    <t>1528904209</t>
  </si>
  <si>
    <t>-676226332</t>
  </si>
  <si>
    <t>-1526173245</t>
  </si>
  <si>
    <t>30</t>
  </si>
  <si>
    <t>-1435255437</t>
  </si>
  <si>
    <t>Poznámka k položce:_x000d_
může být využit vybouraný kámen, pro zdění bude použita průmyslově vyráběná malta s expanzivním účinkem</t>
  </si>
  <si>
    <t>5+1</t>
  </si>
  <si>
    <t>31</t>
  </si>
  <si>
    <t>-228795444</t>
  </si>
  <si>
    <t>2,5*2,5</t>
  </si>
  <si>
    <t>32</t>
  </si>
  <si>
    <t>-2022246236</t>
  </si>
  <si>
    <t>33</t>
  </si>
  <si>
    <t>1827615478</t>
  </si>
  <si>
    <t>6,25*19 "Přepočtené koeficientem množství</t>
  </si>
  <si>
    <t>34</t>
  </si>
  <si>
    <t>-1256748215</t>
  </si>
  <si>
    <t>VON - Vedlejší náklady</t>
  </si>
  <si>
    <t>VRN - Vedlejší rozpočtové náklady</t>
  </si>
  <si>
    <t>VRN</t>
  </si>
  <si>
    <t>Vedlejší rozpočtové náklady</t>
  </si>
  <si>
    <t>Aktualizace Povodňového plánu</t>
  </si>
  <si>
    <t>soubor</t>
  </si>
  <si>
    <t>1024</t>
  </si>
  <si>
    <t>449279263</t>
  </si>
  <si>
    <t xml:space="preserve">Aktualizace  Povodňového plánu</t>
  </si>
  <si>
    <t>Provedení opatření vyplývajících z povodňového plánu</t>
  </si>
  <si>
    <t>784531656</t>
  </si>
  <si>
    <t>Poznámka k položce:_x000d_
vyznačení stupňů SPA</t>
  </si>
  <si>
    <t>R3</t>
  </si>
  <si>
    <t xml:space="preserve">Aktualizace Havarijního  plánu</t>
  </si>
  <si>
    <t>130469587</t>
  </si>
  <si>
    <t>Aktualizace Havarijního plánu</t>
  </si>
  <si>
    <t>R4</t>
  </si>
  <si>
    <t>Provedení opatření vyplývajících z havarijního plánu</t>
  </si>
  <si>
    <t>-1575072916</t>
  </si>
  <si>
    <t>Poznámka k položce:_x000d_
např. norné stěny, sorpční prostředky ...</t>
  </si>
  <si>
    <t>R5</t>
  </si>
  <si>
    <t>Aktualizace plánu BOZP</t>
  </si>
  <si>
    <t>-1620507862</t>
  </si>
  <si>
    <t>R6</t>
  </si>
  <si>
    <t>vytyčení inženýrských sítí a zařízení, včetně zajištění případné aktualizace vyjádření správců sítí</t>
  </si>
  <si>
    <t>-9554615</t>
  </si>
  <si>
    <t>R7</t>
  </si>
  <si>
    <t>vytýčení stavby a hranic pozemků odborně způsobilou osobou v oboru zeměměřičství</t>
  </si>
  <si>
    <t>1731028929</t>
  </si>
  <si>
    <t>R8</t>
  </si>
  <si>
    <t>zajištění a zabezpečení staveniště, zřízení a likvidace zařízení staveniště, včetně případných přípojek, přístupů a skládek, deponií apod.</t>
  </si>
  <si>
    <t>1455802464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</si>
  <si>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</si>
  <si>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</si>
  <si>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</si>
  <si>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-510731876</t>
  </si>
  <si>
    <t>R10</t>
  </si>
  <si>
    <t>provedení pasportu komunikací před stavbou včetně fotodokumentace</t>
  </si>
  <si>
    <t>1232560381</t>
  </si>
  <si>
    <t>R11</t>
  </si>
  <si>
    <t>protokolární předání stavbou dotčených pozemků a komunikací, uvedených do původního stavu, zpět jejich vlastníkům</t>
  </si>
  <si>
    <t>1776019644</t>
  </si>
  <si>
    <t>R12</t>
  </si>
  <si>
    <t xml:space="preserve">Zpracování a předání dokumentace skutečného provedení stavby </t>
  </si>
  <si>
    <t>1786093246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</si>
  <si>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</si>
  <si>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Poznámka k položce:_x000d_
vč. zanesení zaměření do technické mapy kraje</t>
  </si>
  <si>
    <t>R 13</t>
  </si>
  <si>
    <t>čištění komunikací</t>
  </si>
  <si>
    <t>309216160</t>
  </si>
  <si>
    <t>čištění komunikací znečištěných stavbou</t>
  </si>
  <si>
    <t>R 14</t>
  </si>
  <si>
    <t>uvedení pozemků dotčených stavbou do původního stavu</t>
  </si>
  <si>
    <t>-959066332</t>
  </si>
  <si>
    <t>Poznámka k položce:_x000d_
včetně úpravy koryta vodního toku dle požadavku CHKO</t>
  </si>
  <si>
    <t>R 15</t>
  </si>
  <si>
    <t>poplatek za zábor veřejného prostranství pro potřeby stavby</t>
  </si>
  <si>
    <t>-923173003</t>
  </si>
  <si>
    <t>R 16</t>
  </si>
  <si>
    <t>slovení rybí obsádky</t>
  </si>
  <si>
    <t>853555542</t>
  </si>
  <si>
    <t>R 17</t>
  </si>
  <si>
    <t>účast biologického dozoru na stavbě</t>
  </si>
  <si>
    <t>1072564572</t>
  </si>
  <si>
    <t>R 18</t>
  </si>
  <si>
    <t>aktualizace rozborů sedimentů</t>
  </si>
  <si>
    <t>-704046418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</si>
</sst>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33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20250320-4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Hážovický potok, U pivovaru – oprava toku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Rožnov pod Radhoštěm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20. 3. 2025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Pecival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Tomáš Pecival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úsek I ř.km 0,00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01 - úsek I ř.km 0,00 ...'!P124</f>
        <v>0</v>
      </c>
      <c r="AV95" s="128">
        <f>'SO 01 - úsek I ř.km 0,00 ...'!J33</f>
        <v>0</v>
      </c>
      <c r="AW95" s="128">
        <f>'SO 01 - úsek I ř.km 0,00 ...'!J34</f>
        <v>0</v>
      </c>
      <c r="AX95" s="128">
        <f>'SO 01 - úsek I ř.km 0,00 ...'!J35</f>
        <v>0</v>
      </c>
      <c r="AY95" s="128">
        <f>'SO 01 - úsek I ř.km 0,00 ...'!J36</f>
        <v>0</v>
      </c>
      <c r="AZ95" s="128">
        <f>'SO 01 - úsek I ř.km 0,00 ...'!F33</f>
        <v>0</v>
      </c>
      <c r="BA95" s="128">
        <f>'SO 01 - úsek I ř.km 0,00 ...'!F34</f>
        <v>0</v>
      </c>
      <c r="BB95" s="128">
        <f>'SO 01 - úsek I ř.km 0,00 ...'!F35</f>
        <v>0</v>
      </c>
      <c r="BC95" s="128">
        <f>'SO 01 - úsek I ř.km 0,00 ...'!F36</f>
        <v>0</v>
      </c>
      <c r="BD95" s="130">
        <f>'SO 01 - úsek I ř.km 0,00 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úsek II ř.km 0,16...'!J30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02 - úsek II ř.km 0,16...'!P125</f>
        <v>0</v>
      </c>
      <c r="AV96" s="128">
        <f>'SO 02 - úsek II ř.km 0,16...'!J33</f>
        <v>0</v>
      </c>
      <c r="AW96" s="128">
        <f>'SO 02 - úsek II ř.km 0,16...'!J34</f>
        <v>0</v>
      </c>
      <c r="AX96" s="128">
        <f>'SO 02 - úsek II ř.km 0,16...'!J35</f>
        <v>0</v>
      </c>
      <c r="AY96" s="128">
        <f>'SO 02 - úsek II ř.km 0,16...'!J36</f>
        <v>0</v>
      </c>
      <c r="AZ96" s="128">
        <f>'SO 02 - úsek II ř.km 0,16...'!F33</f>
        <v>0</v>
      </c>
      <c r="BA96" s="128">
        <f>'SO 02 - úsek II ř.km 0,16...'!F34</f>
        <v>0</v>
      </c>
      <c r="BB96" s="128">
        <f>'SO 02 - úsek II ř.km 0,16...'!F35</f>
        <v>0</v>
      </c>
      <c r="BC96" s="128">
        <f>'SO 02 - úsek II ř.km 0,16...'!F36</f>
        <v>0</v>
      </c>
      <c r="BD96" s="130">
        <f>'SO 02 - úsek II ř.km 0,16...'!F37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úsek III ř.km 0,3...'!J30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'SO 03 - úsek III ř.km 0,3...'!P121</f>
        <v>0</v>
      </c>
      <c r="AV97" s="128">
        <f>'SO 03 - úsek III ř.km 0,3...'!J33</f>
        <v>0</v>
      </c>
      <c r="AW97" s="128">
        <f>'SO 03 - úsek III ř.km 0,3...'!J34</f>
        <v>0</v>
      </c>
      <c r="AX97" s="128">
        <f>'SO 03 - úsek III ř.km 0,3...'!J35</f>
        <v>0</v>
      </c>
      <c r="AY97" s="128">
        <f>'SO 03 - úsek III ř.km 0,3...'!J36</f>
        <v>0</v>
      </c>
      <c r="AZ97" s="128">
        <f>'SO 03 - úsek III ř.km 0,3...'!F33</f>
        <v>0</v>
      </c>
      <c r="BA97" s="128">
        <f>'SO 03 - úsek III ř.km 0,3...'!F34</f>
        <v>0</v>
      </c>
      <c r="BB97" s="128">
        <f>'SO 03 - úsek III ř.km 0,3...'!F35</f>
        <v>0</v>
      </c>
      <c r="BC97" s="128">
        <f>'SO 03 - úsek III ř.km 0,3...'!F36</f>
        <v>0</v>
      </c>
      <c r="BD97" s="130">
        <f>'SO 03 - úsek III ř.km 0,3...'!F37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úsek IV ř.km 0,73...'!J30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'SO 04 - úsek IV ř.km 0,73...'!P124</f>
        <v>0</v>
      </c>
      <c r="AV98" s="128">
        <f>'SO 04 - úsek IV ř.km 0,73...'!J33</f>
        <v>0</v>
      </c>
      <c r="AW98" s="128">
        <f>'SO 04 - úsek IV ř.km 0,73...'!J34</f>
        <v>0</v>
      </c>
      <c r="AX98" s="128">
        <f>'SO 04 - úsek IV ř.km 0,73...'!J35</f>
        <v>0</v>
      </c>
      <c r="AY98" s="128">
        <f>'SO 04 - úsek IV ř.km 0,73...'!J36</f>
        <v>0</v>
      </c>
      <c r="AZ98" s="128">
        <f>'SO 04 - úsek IV ř.km 0,73...'!F33</f>
        <v>0</v>
      </c>
      <c r="BA98" s="128">
        <f>'SO 04 - úsek IV ř.km 0,73...'!F34</f>
        <v>0</v>
      </c>
      <c r="BB98" s="128">
        <f>'SO 04 - úsek IV ř.km 0,73...'!F35</f>
        <v>0</v>
      </c>
      <c r="BC98" s="128">
        <f>'SO 04 - úsek IV ř.km 0,73...'!F36</f>
        <v>0</v>
      </c>
      <c r="BD98" s="130">
        <f>'SO 04 - úsek IV ř.km 0,73...'!F37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7" customFormat="1" ht="16.5" customHeight="1">
      <c r="A99" s="119" t="s">
        <v>81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'VON - Vedlejší náklady'!J30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32">
        <v>0</v>
      </c>
      <c r="AT99" s="133">
        <f>ROUND(SUM(AV99:AW99),2)</f>
        <v>0</v>
      </c>
      <c r="AU99" s="134">
        <f>'VON - Vedlejší náklady'!P117</f>
        <v>0</v>
      </c>
      <c r="AV99" s="133">
        <f>'VON - Vedlejší náklady'!J33</f>
        <v>0</v>
      </c>
      <c r="AW99" s="133">
        <f>'VON - Vedlejší náklady'!J34</f>
        <v>0</v>
      </c>
      <c r="AX99" s="133">
        <f>'VON - Vedlejší náklady'!J35</f>
        <v>0</v>
      </c>
      <c r="AY99" s="133">
        <f>'VON - Vedlejší náklady'!J36</f>
        <v>0</v>
      </c>
      <c r="AZ99" s="133">
        <f>'VON - Vedlejší náklady'!F33</f>
        <v>0</v>
      </c>
      <c r="BA99" s="133">
        <f>'VON - Vedlejší náklady'!F34</f>
        <v>0</v>
      </c>
      <c r="BB99" s="133">
        <f>'VON - Vedlejší náklady'!F35</f>
        <v>0</v>
      </c>
      <c r="BC99" s="133">
        <f>'VON - Vedlejší náklady'!F36</f>
        <v>0</v>
      </c>
      <c r="BD99" s="135">
        <f>'VON - Vedlejší náklady'!F37</f>
        <v>0</v>
      </c>
      <c r="BE99" s="7"/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84IXJ9iOM6ztldzeiAbUlPdxRZ47dfqBybla5rKxU91CXxVnzA8m7r4qVnFQ50mcs7trpsCyA65YomwIDPcT9A==" hashValue="bkrwkwBEbwdi0Hi5NcK+xXOOdhMEqoUB7JhM2c2Ai4NI1UcBXFBc618j3lYHwA4tex9k8GC5AcAmrK3IR7UujQ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úsek I ř.km 0,00 ...'!C2" display="/"/>
    <hyperlink ref="A96" location="'SO 02 - úsek II ř.km 0,16...'!C2" display="/"/>
    <hyperlink ref="A97" location="'SO 03 - úsek III ř.km 0,3...'!C2" display="/"/>
    <hyperlink ref="A98" location="'SO 04 - úsek IV ř.km 0,73...'!C2" display="/"/>
    <hyperlink ref="A99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Hážovický potok, U pivovaru –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ROUND((SUM(BE124:BE193)),  2)</f>
        <v>0</v>
      </c>
      <c r="G33" s="38"/>
      <c r="H33" s="38"/>
      <c r="I33" s="155">
        <v>0.20999999999999999</v>
      </c>
      <c r="J33" s="154">
        <f>ROUND(((SUM(BE124:BE193))*I33),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ROUND((SUM(BF124:BF193)),  2)</f>
        <v>0</v>
      </c>
      <c r="G34" s="38"/>
      <c r="H34" s="38"/>
      <c r="I34" s="155">
        <v>0.12</v>
      </c>
      <c r="J34" s="154">
        <f>ROUND(((SUM(BF124:BF193))*I34),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ROUND((SUM(BG124:BG193)),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ROUND((SUM(BH124:BH193)),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ROUND((SUM(BI124:BI193)),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Hážovický potok, U pivovaru –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úsek I ř.km 0,00 - 0,10 - nad soutokem s Bečvou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Rožnov pod Radhoštěm</v>
      </c>
      <c r="G89" s="40"/>
      <c r="H89" s="40"/>
      <c r="I89" s="32" t="s">
        <v>22</v>
      </c>
      <c r="J89" s="79" t="str">
        <f>IF(J12="","",J12)</f>
        <v>20. 3. 2025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J155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J168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J173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J180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Hážovický potok, U pivovaru – oprava toku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01 - úsek I ř.km 0,00 - 0,10 - nad soutokem s Bečvou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Rožnov pod Radhoštěm</v>
      </c>
      <c r="G118" s="40"/>
      <c r="H118" s="40"/>
      <c r="I118" s="32" t="s">
        <v>22</v>
      </c>
      <c r="J118" s="79" t="str">
        <f>IF(J12="","",J12)</f>
        <v>20. 3. 2025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30</v>
      </c>
      <c r="J120" s="36" t="str">
        <f>E21</f>
        <v>Ing. Tomáš Pecival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Tomáš Pecival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117</v>
      </c>
      <c r="D123" s="194" t="s">
        <v>62</v>
      </c>
      <c r="E123" s="194" t="s">
        <v>58</v>
      </c>
      <c r="F123" s="194" t="s">
        <v>59</v>
      </c>
      <c r="G123" s="194" t="s">
        <v>118</v>
      </c>
      <c r="H123" s="194" t="s">
        <v>119</v>
      </c>
      <c r="I123" s="194" t="s">
        <v>120</v>
      </c>
      <c r="J123" s="195" t="s">
        <v>105</v>
      </c>
      <c r="K123" s="196" t="s">
        <v>121</v>
      </c>
      <c r="L123" s="197"/>
      <c r="M123" s="100" t="s">
        <v>1</v>
      </c>
      <c r="N123" s="101" t="s">
        <v>41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11.420395999999998</v>
      </c>
      <c r="S124" s="104"/>
      <c r="T124" s="201">
        <f>T125</f>
        <v>5.0880000000000001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107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129</v>
      </c>
      <c r="F125" s="206" t="s">
        <v>130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P126+P155+P160+P168+P173+P180+P190</f>
        <v>0</v>
      </c>
      <c r="Q125" s="211"/>
      <c r="R125" s="212">
        <f>R126+R155+R160+R168+R173+R180+R190</f>
        <v>11.420395999999998</v>
      </c>
      <c r="S125" s="211"/>
      <c r="T125" s="213">
        <f>T126+T155+T160+T168+T173+T180+T190</f>
        <v>5.0880000000000001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131</v>
      </c>
      <c r="BK125" s="216">
        <f>BK126+BK155+BK160+BK168+BK173+BK180+BK190</f>
        <v>0</v>
      </c>
    </row>
    <row r="126" s="12" customFormat="1" ht="22.8" customHeight="1">
      <c r="A126" s="12"/>
      <c r="B126" s="203"/>
      <c r="C126" s="204"/>
      <c r="D126" s="205" t="s">
        <v>76</v>
      </c>
      <c r="E126" s="217" t="s">
        <v>85</v>
      </c>
      <c r="F126" s="217" t="s">
        <v>132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SUM(P127:P154)</f>
        <v>0</v>
      </c>
      <c r="Q126" s="211"/>
      <c r="R126" s="212">
        <f>SUM(R127:R154)</f>
        <v>9.0000000000000006E-05</v>
      </c>
      <c r="S126" s="211"/>
      <c r="T126" s="213">
        <f>SUM(T127:T154)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85</v>
      </c>
      <c r="AY126" s="214" t="s">
        <v>131</v>
      </c>
      <c r="BK126" s="216">
        <f>SUM(BK127:BK154)</f>
        <v>0</v>
      </c>
    </row>
    <row r="127" s="2" customFormat="1" ht="16.5" customHeight="1">
      <c r="A127" s="38"/>
      <c r="B127" s="39"/>
      <c r="C127" s="219" t="s">
        <v>85</v>
      </c>
      <c r="D127" s="219" t="s">
        <v>133</v>
      </c>
      <c r="E127" s="220" t="s">
        <v>134</v>
      </c>
      <c r="F127" s="221" t="s">
        <v>135</v>
      </c>
      <c r="G127" s="222" t="s">
        <v>136</v>
      </c>
      <c r="H127" s="223">
        <v>170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137</v>
      </c>
      <c r="AT127" s="231" t="s">
        <v>133</v>
      </c>
      <c r="AU127" s="231" t="s">
        <v>87</v>
      </c>
      <c r="AY127" s="17" t="s">
        <v>131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137</v>
      </c>
      <c r="BM127" s="231" t="s">
        <v>138</v>
      </c>
    </row>
    <row r="128" s="2" customFormat="1">
      <c r="A128" s="38"/>
      <c r="B128" s="39"/>
      <c r="C128" s="40"/>
      <c r="D128" s="233" t="s">
        <v>139</v>
      </c>
      <c r="E128" s="40"/>
      <c r="F128" s="234" t="s">
        <v>140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87</v>
      </c>
    </row>
    <row r="129" s="2" customFormat="1">
      <c r="A129" s="38"/>
      <c r="B129" s="39"/>
      <c r="C129" s="40"/>
      <c r="D129" s="233" t="s">
        <v>141</v>
      </c>
      <c r="E129" s="40"/>
      <c r="F129" s="238" t="s">
        <v>142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87</v>
      </c>
    </row>
    <row r="130" s="2" customFormat="1" ht="16.5" customHeight="1">
      <c r="A130" s="38"/>
      <c r="B130" s="39"/>
      <c r="C130" s="219" t="s">
        <v>87</v>
      </c>
      <c r="D130" s="219" t="s">
        <v>133</v>
      </c>
      <c r="E130" s="220" t="s">
        <v>143</v>
      </c>
      <c r="F130" s="221" t="s">
        <v>144</v>
      </c>
      <c r="G130" s="222" t="s">
        <v>145</v>
      </c>
      <c r="H130" s="223">
        <v>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87</v>
      </c>
      <c r="AY130" s="17" t="s">
        <v>131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137</v>
      </c>
      <c r="BM130" s="231" t="s">
        <v>146</v>
      </c>
    </row>
    <row r="131" s="2" customFormat="1">
      <c r="A131" s="38"/>
      <c r="B131" s="39"/>
      <c r="C131" s="40"/>
      <c r="D131" s="233" t="s">
        <v>139</v>
      </c>
      <c r="E131" s="40"/>
      <c r="F131" s="234" t="s">
        <v>147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87</v>
      </c>
    </row>
    <row r="132" s="2" customFormat="1">
      <c r="A132" s="38"/>
      <c r="B132" s="39"/>
      <c r="C132" s="40"/>
      <c r="D132" s="233" t="s">
        <v>141</v>
      </c>
      <c r="E132" s="40"/>
      <c r="F132" s="238" t="s">
        <v>148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141</v>
      </c>
      <c r="AU132" s="17" t="s">
        <v>87</v>
      </c>
    </row>
    <row r="133" s="2" customFormat="1" ht="24.15" customHeight="1">
      <c r="A133" s="38"/>
      <c r="B133" s="39"/>
      <c r="C133" s="219" t="s">
        <v>149</v>
      </c>
      <c r="D133" s="219" t="s">
        <v>133</v>
      </c>
      <c r="E133" s="220" t="s">
        <v>150</v>
      </c>
      <c r="F133" s="221" t="s">
        <v>151</v>
      </c>
      <c r="G133" s="222" t="s">
        <v>136</v>
      </c>
      <c r="H133" s="223">
        <v>15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87</v>
      </c>
      <c r="AY133" s="17" t="s">
        <v>131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137</v>
      </c>
      <c r="BM133" s="231" t="s">
        <v>152</v>
      </c>
    </row>
    <row r="134" s="2" customFormat="1">
      <c r="A134" s="38"/>
      <c r="B134" s="39"/>
      <c r="C134" s="40"/>
      <c r="D134" s="233" t="s">
        <v>139</v>
      </c>
      <c r="E134" s="40"/>
      <c r="F134" s="234" t="s">
        <v>153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87</v>
      </c>
    </row>
    <row r="135" s="2" customFormat="1">
      <c r="A135" s="38"/>
      <c r="B135" s="39"/>
      <c r="C135" s="40"/>
      <c r="D135" s="233" t="s">
        <v>141</v>
      </c>
      <c r="E135" s="40"/>
      <c r="F135" s="238" t="s">
        <v>148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141</v>
      </c>
      <c r="AU135" s="17" t="s">
        <v>87</v>
      </c>
    </row>
    <row r="136" s="2" customFormat="1" ht="16.5" customHeight="1">
      <c r="A136" s="38"/>
      <c r="B136" s="39"/>
      <c r="C136" s="219" t="s">
        <v>137</v>
      </c>
      <c r="D136" s="219" t="s">
        <v>133</v>
      </c>
      <c r="E136" s="220" t="s">
        <v>154</v>
      </c>
      <c r="F136" s="221" t="s">
        <v>155</v>
      </c>
      <c r="G136" s="222" t="s">
        <v>145</v>
      </c>
      <c r="H136" s="223">
        <v>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87</v>
      </c>
      <c r="AY136" s="17" t="s">
        <v>131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137</v>
      </c>
      <c r="BM136" s="231" t="s">
        <v>156</v>
      </c>
    </row>
    <row r="137" s="2" customFormat="1">
      <c r="A137" s="38"/>
      <c r="B137" s="39"/>
      <c r="C137" s="40"/>
      <c r="D137" s="233" t="s">
        <v>139</v>
      </c>
      <c r="E137" s="40"/>
      <c r="F137" s="234" t="s">
        <v>157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87</v>
      </c>
    </row>
    <row r="138" s="2" customFormat="1" ht="21.75" customHeight="1">
      <c r="A138" s="38"/>
      <c r="B138" s="39"/>
      <c r="C138" s="219" t="s">
        <v>158</v>
      </c>
      <c r="D138" s="219" t="s">
        <v>133</v>
      </c>
      <c r="E138" s="220" t="s">
        <v>159</v>
      </c>
      <c r="F138" s="221" t="s">
        <v>160</v>
      </c>
      <c r="G138" s="222" t="s">
        <v>161</v>
      </c>
      <c r="H138" s="223">
        <v>70.099999999999994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137</v>
      </c>
      <c r="AT138" s="231" t="s">
        <v>133</v>
      </c>
      <c r="AU138" s="231" t="s">
        <v>87</v>
      </c>
      <c r="AY138" s="17" t="s">
        <v>131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137</v>
      </c>
      <c r="BM138" s="231" t="s">
        <v>162</v>
      </c>
    </row>
    <row r="139" s="2" customFormat="1">
      <c r="A139" s="38"/>
      <c r="B139" s="39"/>
      <c r="C139" s="40"/>
      <c r="D139" s="233" t="s">
        <v>139</v>
      </c>
      <c r="E139" s="40"/>
      <c r="F139" s="234" t="s">
        <v>163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139</v>
      </c>
      <c r="AU139" s="17" t="s">
        <v>87</v>
      </c>
    </row>
    <row r="140" s="2" customFormat="1" ht="21.75" customHeight="1">
      <c r="A140" s="38"/>
      <c r="B140" s="39"/>
      <c r="C140" s="219" t="s">
        <v>164</v>
      </c>
      <c r="D140" s="219" t="s">
        <v>133</v>
      </c>
      <c r="E140" s="220" t="s">
        <v>165</v>
      </c>
      <c r="F140" s="221" t="s">
        <v>166</v>
      </c>
      <c r="G140" s="222" t="s">
        <v>161</v>
      </c>
      <c r="H140" s="223">
        <v>70.099999999999994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87</v>
      </c>
      <c r="AY140" s="17" t="s">
        <v>131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137</v>
      </c>
      <c r="BM140" s="231" t="s">
        <v>167</v>
      </c>
    </row>
    <row r="141" s="2" customFormat="1">
      <c r="A141" s="38"/>
      <c r="B141" s="39"/>
      <c r="C141" s="40"/>
      <c r="D141" s="233" t="s">
        <v>139</v>
      </c>
      <c r="E141" s="40"/>
      <c r="F141" s="234" t="s">
        <v>168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87</v>
      </c>
    </row>
    <row r="142" s="2" customFormat="1">
      <c r="A142" s="38"/>
      <c r="B142" s="39"/>
      <c r="C142" s="40"/>
      <c r="D142" s="233" t="s">
        <v>141</v>
      </c>
      <c r="E142" s="40"/>
      <c r="F142" s="238" t="s">
        <v>169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141</v>
      </c>
      <c r="AU142" s="17" t="s">
        <v>87</v>
      </c>
    </row>
    <row r="143" s="2" customFormat="1" ht="21.75" customHeight="1">
      <c r="A143" s="38"/>
      <c r="B143" s="39"/>
      <c r="C143" s="219" t="s">
        <v>170</v>
      </c>
      <c r="D143" s="219" t="s">
        <v>133</v>
      </c>
      <c r="E143" s="220" t="s">
        <v>171</v>
      </c>
      <c r="F143" s="221" t="s">
        <v>172</v>
      </c>
      <c r="G143" s="222" t="s">
        <v>161</v>
      </c>
      <c r="H143" s="223">
        <v>70.099999999999994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87</v>
      </c>
      <c r="AY143" s="17" t="s">
        <v>131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137</v>
      </c>
      <c r="BM143" s="231" t="s">
        <v>173</v>
      </c>
    </row>
    <row r="144" s="2" customFormat="1">
      <c r="A144" s="38"/>
      <c r="B144" s="39"/>
      <c r="C144" s="40"/>
      <c r="D144" s="233" t="s">
        <v>139</v>
      </c>
      <c r="E144" s="40"/>
      <c r="F144" s="234" t="s">
        <v>174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87</v>
      </c>
    </row>
    <row r="145" s="2" customFormat="1" ht="16.5" customHeight="1">
      <c r="A145" s="38"/>
      <c r="B145" s="39"/>
      <c r="C145" s="219" t="s">
        <v>175</v>
      </c>
      <c r="D145" s="219" t="s">
        <v>133</v>
      </c>
      <c r="E145" s="220" t="s">
        <v>176</v>
      </c>
      <c r="F145" s="221" t="s">
        <v>177</v>
      </c>
      <c r="G145" s="222" t="s">
        <v>161</v>
      </c>
      <c r="H145" s="223">
        <v>70.099999999999994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137</v>
      </c>
      <c r="AT145" s="231" t="s">
        <v>133</v>
      </c>
      <c r="AU145" s="231" t="s">
        <v>87</v>
      </c>
      <c r="AY145" s="17" t="s">
        <v>131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85</v>
      </c>
      <c r="BK145" s="232">
        <f>ROUND(I145*H145,2)</f>
        <v>0</v>
      </c>
      <c r="BL145" s="17" t="s">
        <v>137</v>
      </c>
      <c r="BM145" s="231" t="s">
        <v>178</v>
      </c>
    </row>
    <row r="146" s="2" customFormat="1">
      <c r="A146" s="38"/>
      <c r="B146" s="39"/>
      <c r="C146" s="40"/>
      <c r="D146" s="233" t="s">
        <v>139</v>
      </c>
      <c r="E146" s="40"/>
      <c r="F146" s="234" t="s">
        <v>179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139</v>
      </c>
      <c r="AU146" s="17" t="s">
        <v>87</v>
      </c>
    </row>
    <row r="147" s="2" customFormat="1" ht="16.5" customHeight="1">
      <c r="A147" s="38"/>
      <c r="B147" s="39"/>
      <c r="C147" s="219" t="s">
        <v>180</v>
      </c>
      <c r="D147" s="219" t="s">
        <v>133</v>
      </c>
      <c r="E147" s="220" t="s">
        <v>181</v>
      </c>
      <c r="F147" s="221" t="s">
        <v>182</v>
      </c>
      <c r="G147" s="222" t="s">
        <v>161</v>
      </c>
      <c r="H147" s="223">
        <v>70.099999999999994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87</v>
      </c>
      <c r="AY147" s="17" t="s">
        <v>131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137</v>
      </c>
      <c r="BM147" s="231" t="s">
        <v>183</v>
      </c>
    </row>
    <row r="148" s="2" customFormat="1">
      <c r="A148" s="38"/>
      <c r="B148" s="39"/>
      <c r="C148" s="40"/>
      <c r="D148" s="233" t="s">
        <v>139</v>
      </c>
      <c r="E148" s="40"/>
      <c r="F148" s="234" t="s">
        <v>184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87</v>
      </c>
    </row>
    <row r="149" s="2" customFormat="1" ht="16.5" customHeight="1">
      <c r="A149" s="38"/>
      <c r="B149" s="39"/>
      <c r="C149" s="219" t="s">
        <v>185</v>
      </c>
      <c r="D149" s="219" t="s">
        <v>133</v>
      </c>
      <c r="E149" s="220" t="s">
        <v>186</v>
      </c>
      <c r="F149" s="221" t="s">
        <v>187</v>
      </c>
      <c r="G149" s="222" t="s">
        <v>188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87</v>
      </c>
      <c r="AY149" s="17" t="s">
        <v>131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137</v>
      </c>
      <c r="BM149" s="231" t="s">
        <v>189</v>
      </c>
    </row>
    <row r="150" s="2" customFormat="1">
      <c r="A150" s="38"/>
      <c r="B150" s="39"/>
      <c r="C150" s="40"/>
      <c r="D150" s="233" t="s">
        <v>139</v>
      </c>
      <c r="E150" s="40"/>
      <c r="F150" s="234" t="s">
        <v>187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87</v>
      </c>
    </row>
    <row r="151" s="2" customFormat="1">
      <c r="A151" s="38"/>
      <c r="B151" s="39"/>
      <c r="C151" s="40"/>
      <c r="D151" s="233" t="s">
        <v>141</v>
      </c>
      <c r="E151" s="40"/>
      <c r="F151" s="238" t="s">
        <v>190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141</v>
      </c>
      <c r="AU151" s="17" t="s">
        <v>87</v>
      </c>
    </row>
    <row r="152" s="2" customFormat="1" ht="16.5" customHeight="1">
      <c r="A152" s="38"/>
      <c r="B152" s="39"/>
      <c r="C152" s="219" t="s">
        <v>191</v>
      </c>
      <c r="D152" s="219" t="s">
        <v>133</v>
      </c>
      <c r="E152" s="220" t="s">
        <v>192</v>
      </c>
      <c r="F152" s="221" t="s">
        <v>193</v>
      </c>
      <c r="G152" s="222" t="s">
        <v>188</v>
      </c>
      <c r="H152" s="223">
        <v>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3.0000000000000001E-05</v>
      </c>
      <c r="R152" s="229">
        <f>Q152*H152</f>
        <v>9.0000000000000006E-05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87</v>
      </c>
      <c r="AY152" s="17" t="s">
        <v>131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137</v>
      </c>
      <c r="BM152" s="231" t="s">
        <v>194</v>
      </c>
    </row>
    <row r="153" s="2" customFormat="1">
      <c r="A153" s="38"/>
      <c r="B153" s="39"/>
      <c r="C153" s="40"/>
      <c r="D153" s="233" t="s">
        <v>139</v>
      </c>
      <c r="E153" s="40"/>
      <c r="F153" s="234" t="s">
        <v>193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87</v>
      </c>
    </row>
    <row r="154" s="2" customFormat="1">
      <c r="A154" s="38"/>
      <c r="B154" s="39"/>
      <c r="C154" s="40"/>
      <c r="D154" s="233" t="s">
        <v>141</v>
      </c>
      <c r="E154" s="40"/>
      <c r="F154" s="238" t="s">
        <v>195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141</v>
      </c>
      <c r="AU154" s="17" t="s">
        <v>87</v>
      </c>
    </row>
    <row r="155" s="12" customFormat="1" ht="22.8" customHeight="1">
      <c r="A155" s="12"/>
      <c r="B155" s="203"/>
      <c r="C155" s="204"/>
      <c r="D155" s="205" t="s">
        <v>76</v>
      </c>
      <c r="E155" s="217" t="s">
        <v>87</v>
      </c>
      <c r="F155" s="217" t="s">
        <v>196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SUM(P156:P159)</f>
        <v>0</v>
      </c>
      <c r="Q155" s="211"/>
      <c r="R155" s="212">
        <f>SUM(R156:R159)</f>
        <v>0.091650000000000009</v>
      </c>
      <c r="S155" s="211"/>
      <c r="T155" s="213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85</v>
      </c>
      <c r="AT155" s="215" t="s">
        <v>76</v>
      </c>
      <c r="AU155" s="215" t="s">
        <v>85</v>
      </c>
      <c r="AY155" s="214" t="s">
        <v>131</v>
      </c>
      <c r="BK155" s="216">
        <f>SUM(BK156:BK159)</f>
        <v>0</v>
      </c>
    </row>
    <row r="156" s="2" customFormat="1" ht="16.5" customHeight="1">
      <c r="A156" s="38"/>
      <c r="B156" s="39"/>
      <c r="C156" s="219" t="s">
        <v>8</v>
      </c>
      <c r="D156" s="219" t="s">
        <v>133</v>
      </c>
      <c r="E156" s="220" t="s">
        <v>197</v>
      </c>
      <c r="F156" s="221" t="s">
        <v>198</v>
      </c>
      <c r="G156" s="222" t="s">
        <v>188</v>
      </c>
      <c r="H156" s="223">
        <v>3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0.030550000000000001</v>
      </c>
      <c r="R156" s="229">
        <f>Q156*H156</f>
        <v>0.091650000000000009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87</v>
      </c>
      <c r="AY156" s="17" t="s">
        <v>131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137</v>
      </c>
      <c r="BM156" s="231" t="s">
        <v>199</v>
      </c>
    </row>
    <row r="157" s="2" customFormat="1">
      <c r="A157" s="38"/>
      <c r="B157" s="39"/>
      <c r="C157" s="40"/>
      <c r="D157" s="233" t="s">
        <v>139</v>
      </c>
      <c r="E157" s="40"/>
      <c r="F157" s="234" t="s">
        <v>198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87</v>
      </c>
    </row>
    <row r="158" s="2" customFormat="1" ht="16.5" customHeight="1">
      <c r="A158" s="38"/>
      <c r="B158" s="39"/>
      <c r="C158" s="219" t="s">
        <v>200</v>
      </c>
      <c r="D158" s="219" t="s">
        <v>133</v>
      </c>
      <c r="E158" s="220" t="s">
        <v>201</v>
      </c>
      <c r="F158" s="221" t="s">
        <v>202</v>
      </c>
      <c r="G158" s="222" t="s">
        <v>188</v>
      </c>
      <c r="H158" s="223">
        <v>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137</v>
      </c>
      <c r="AT158" s="231" t="s">
        <v>133</v>
      </c>
      <c r="AU158" s="231" t="s">
        <v>87</v>
      </c>
      <c r="AY158" s="17" t="s">
        <v>131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137</v>
      </c>
      <c r="BM158" s="231" t="s">
        <v>203</v>
      </c>
    </row>
    <row r="159" s="2" customFormat="1">
      <c r="A159" s="38"/>
      <c r="B159" s="39"/>
      <c r="C159" s="40"/>
      <c r="D159" s="233" t="s">
        <v>139</v>
      </c>
      <c r="E159" s="40"/>
      <c r="F159" s="234" t="s">
        <v>202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87</v>
      </c>
    </row>
    <row r="160" s="12" customFormat="1" ht="22.8" customHeight="1">
      <c r="A160" s="12"/>
      <c r="B160" s="203"/>
      <c r="C160" s="204"/>
      <c r="D160" s="205" t="s">
        <v>76</v>
      </c>
      <c r="E160" s="217" t="s">
        <v>137</v>
      </c>
      <c r="F160" s="217" t="s">
        <v>204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SUM(P161:P167)</f>
        <v>0</v>
      </c>
      <c r="Q160" s="211"/>
      <c r="R160" s="212">
        <f>SUM(R161:R167)</f>
        <v>10.623887999999999</v>
      </c>
      <c r="S160" s="211"/>
      <c r="T160" s="213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85</v>
      </c>
      <c r="AT160" s="215" t="s">
        <v>76</v>
      </c>
      <c r="AU160" s="215" t="s">
        <v>85</v>
      </c>
      <c r="AY160" s="214" t="s">
        <v>131</v>
      </c>
      <c r="BK160" s="216">
        <f>SUM(BK161:BK167)</f>
        <v>0</v>
      </c>
    </row>
    <row r="161" s="2" customFormat="1" ht="16.5" customHeight="1">
      <c r="A161" s="38"/>
      <c r="B161" s="39"/>
      <c r="C161" s="219" t="s">
        <v>205</v>
      </c>
      <c r="D161" s="219" t="s">
        <v>133</v>
      </c>
      <c r="E161" s="220" t="s">
        <v>206</v>
      </c>
      <c r="F161" s="221" t="s">
        <v>207</v>
      </c>
      <c r="G161" s="222" t="s">
        <v>136</v>
      </c>
      <c r="H161" s="223">
        <v>26.399999999999999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87</v>
      </c>
      <c r="AY161" s="17" t="s">
        <v>131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137</v>
      </c>
      <c r="BM161" s="231" t="s">
        <v>208</v>
      </c>
    </row>
    <row r="162" s="2" customFormat="1">
      <c r="A162" s="38"/>
      <c r="B162" s="39"/>
      <c r="C162" s="40"/>
      <c r="D162" s="233" t="s">
        <v>139</v>
      </c>
      <c r="E162" s="40"/>
      <c r="F162" s="234" t="s">
        <v>209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87</v>
      </c>
    </row>
    <row r="163" s="13" customFormat="1">
      <c r="A163" s="13"/>
      <c r="B163" s="239"/>
      <c r="C163" s="240"/>
      <c r="D163" s="233" t="s">
        <v>210</v>
      </c>
      <c r="E163" s="241" t="s">
        <v>1</v>
      </c>
      <c r="F163" s="242" t="s">
        <v>211</v>
      </c>
      <c r="G163" s="240"/>
      <c r="H163" s="243">
        <v>26.399999999999999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210</v>
      </c>
      <c r="AU163" s="249" t="s">
        <v>87</v>
      </c>
      <c r="AV163" s="13" t="s">
        <v>87</v>
      </c>
      <c r="AW163" s="13" t="s">
        <v>34</v>
      </c>
      <c r="AX163" s="13" t="s">
        <v>85</v>
      </c>
      <c r="AY163" s="249" t="s">
        <v>131</v>
      </c>
    </row>
    <row r="164" s="2" customFormat="1" ht="21.75" customHeight="1">
      <c r="A164" s="38"/>
      <c r="B164" s="39"/>
      <c r="C164" s="219" t="s">
        <v>212</v>
      </c>
      <c r="D164" s="219" t="s">
        <v>133</v>
      </c>
      <c r="E164" s="220" t="s">
        <v>213</v>
      </c>
      <c r="F164" s="221" t="s">
        <v>214</v>
      </c>
      <c r="G164" s="222" t="s">
        <v>136</v>
      </c>
      <c r="H164" s="223">
        <v>26.399999999999999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0.40242</v>
      </c>
      <c r="R164" s="229">
        <f>Q164*H164</f>
        <v>10.623887999999999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137</v>
      </c>
      <c r="AT164" s="231" t="s">
        <v>133</v>
      </c>
      <c r="AU164" s="231" t="s">
        <v>87</v>
      </c>
      <c r="AY164" s="17" t="s">
        <v>131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ROUND(I164*H164,2)</f>
        <v>0</v>
      </c>
      <c r="BL164" s="17" t="s">
        <v>137</v>
      </c>
      <c r="BM164" s="231" t="s">
        <v>215</v>
      </c>
    </row>
    <row r="165" s="2" customFormat="1">
      <c r="A165" s="38"/>
      <c r="B165" s="39"/>
      <c r="C165" s="40"/>
      <c r="D165" s="233" t="s">
        <v>139</v>
      </c>
      <c r="E165" s="40"/>
      <c r="F165" s="234" t="s">
        <v>216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139</v>
      </c>
      <c r="AU165" s="17" t="s">
        <v>87</v>
      </c>
    </row>
    <row r="166" s="2" customFormat="1">
      <c r="A166" s="38"/>
      <c r="B166" s="39"/>
      <c r="C166" s="40"/>
      <c r="D166" s="233" t="s">
        <v>141</v>
      </c>
      <c r="E166" s="40"/>
      <c r="F166" s="238" t="s">
        <v>217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141</v>
      </c>
      <c r="AU166" s="17" t="s">
        <v>87</v>
      </c>
    </row>
    <row r="167" s="13" customFormat="1">
      <c r="A167" s="13"/>
      <c r="B167" s="239"/>
      <c r="C167" s="240"/>
      <c r="D167" s="233" t="s">
        <v>210</v>
      </c>
      <c r="E167" s="241" t="s">
        <v>1</v>
      </c>
      <c r="F167" s="242" t="s">
        <v>211</v>
      </c>
      <c r="G167" s="240"/>
      <c r="H167" s="243">
        <v>26.399999999999999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210</v>
      </c>
      <c r="AU167" s="249" t="s">
        <v>87</v>
      </c>
      <c r="AV167" s="13" t="s">
        <v>87</v>
      </c>
      <c r="AW167" s="13" t="s">
        <v>34</v>
      </c>
      <c r="AX167" s="13" t="s">
        <v>85</v>
      </c>
      <c r="AY167" s="249" t="s">
        <v>131</v>
      </c>
    </row>
    <row r="168" s="12" customFormat="1" ht="22.8" customHeight="1">
      <c r="A168" s="12"/>
      <c r="B168" s="203"/>
      <c r="C168" s="204"/>
      <c r="D168" s="205" t="s">
        <v>76</v>
      </c>
      <c r="E168" s="217" t="s">
        <v>164</v>
      </c>
      <c r="F168" s="217" t="s">
        <v>218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SUM(P169:P172)</f>
        <v>0</v>
      </c>
      <c r="Q168" s="211"/>
      <c r="R168" s="212">
        <f>SUM(R169:R172)</f>
        <v>0.70476800000000006</v>
      </c>
      <c r="S168" s="211"/>
      <c r="T168" s="213">
        <f>SUM(T169:T172)</f>
        <v>0.44800000000000006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85</v>
      </c>
      <c r="AT168" s="215" t="s">
        <v>76</v>
      </c>
      <c r="AU168" s="215" t="s">
        <v>85</v>
      </c>
      <c r="AY168" s="214" t="s">
        <v>131</v>
      </c>
      <c r="BK168" s="216">
        <f>SUM(BK169:BK172)</f>
        <v>0</v>
      </c>
    </row>
    <row r="169" s="2" customFormat="1" ht="16.5" customHeight="1">
      <c r="A169" s="38"/>
      <c r="B169" s="39"/>
      <c r="C169" s="219" t="s">
        <v>219</v>
      </c>
      <c r="D169" s="219" t="s">
        <v>133</v>
      </c>
      <c r="E169" s="220" t="s">
        <v>220</v>
      </c>
      <c r="F169" s="221" t="s">
        <v>221</v>
      </c>
      <c r="G169" s="222" t="s">
        <v>136</v>
      </c>
      <c r="H169" s="223">
        <v>12.800000000000001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0.055059999999999998</v>
      </c>
      <c r="R169" s="229">
        <f>Q169*H169</f>
        <v>0.70476800000000006</v>
      </c>
      <c r="S169" s="229">
        <v>0.035000000000000003</v>
      </c>
      <c r="T169" s="230">
        <f>S169*H169</f>
        <v>0.44800000000000006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87</v>
      </c>
      <c r="AY169" s="17" t="s">
        <v>131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137</v>
      </c>
      <c r="BM169" s="231" t="s">
        <v>222</v>
      </c>
    </row>
    <row r="170" s="2" customFormat="1">
      <c r="A170" s="38"/>
      <c r="B170" s="39"/>
      <c r="C170" s="40"/>
      <c r="D170" s="233" t="s">
        <v>139</v>
      </c>
      <c r="E170" s="40"/>
      <c r="F170" s="234" t="s">
        <v>223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139</v>
      </c>
      <c r="AU170" s="17" t="s">
        <v>87</v>
      </c>
    </row>
    <row r="171" s="2" customFormat="1">
      <c r="A171" s="38"/>
      <c r="B171" s="39"/>
      <c r="C171" s="40"/>
      <c r="D171" s="233" t="s">
        <v>141</v>
      </c>
      <c r="E171" s="40"/>
      <c r="F171" s="238" t="s">
        <v>224</v>
      </c>
      <c r="G171" s="40"/>
      <c r="H171" s="40"/>
      <c r="I171" s="235"/>
      <c r="J171" s="40"/>
      <c r="K171" s="40"/>
      <c r="L171" s="44"/>
      <c r="M171" s="236"/>
      <c r="N171" s="23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141</v>
      </c>
      <c r="AU171" s="17" t="s">
        <v>87</v>
      </c>
    </row>
    <row r="172" s="13" customFormat="1">
      <c r="A172" s="13"/>
      <c r="B172" s="239"/>
      <c r="C172" s="240"/>
      <c r="D172" s="233" t="s">
        <v>210</v>
      </c>
      <c r="E172" s="241" t="s">
        <v>1</v>
      </c>
      <c r="F172" s="242" t="s">
        <v>225</v>
      </c>
      <c r="G172" s="240"/>
      <c r="H172" s="243">
        <v>12.800000000000001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210</v>
      </c>
      <c r="AU172" s="249" t="s">
        <v>87</v>
      </c>
      <c r="AV172" s="13" t="s">
        <v>87</v>
      </c>
      <c r="AW172" s="13" t="s">
        <v>34</v>
      </c>
      <c r="AX172" s="13" t="s">
        <v>85</v>
      </c>
      <c r="AY172" s="249" t="s">
        <v>131</v>
      </c>
    </row>
    <row r="173" s="12" customFormat="1" ht="22.8" customHeight="1">
      <c r="A173" s="12"/>
      <c r="B173" s="203"/>
      <c r="C173" s="204"/>
      <c r="D173" s="205" t="s">
        <v>76</v>
      </c>
      <c r="E173" s="217" t="s">
        <v>180</v>
      </c>
      <c r="F173" s="217" t="s">
        <v>226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SUM(P174:P179)</f>
        <v>0</v>
      </c>
      <c r="Q173" s="211"/>
      <c r="R173" s="212">
        <f>SUM(R174:R179)</f>
        <v>0</v>
      </c>
      <c r="S173" s="211"/>
      <c r="T173" s="213">
        <f>SUM(T174:T179)</f>
        <v>4.6399999999999997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85</v>
      </c>
      <c r="AT173" s="215" t="s">
        <v>76</v>
      </c>
      <c r="AU173" s="215" t="s">
        <v>85</v>
      </c>
      <c r="AY173" s="214" t="s">
        <v>131</v>
      </c>
      <c r="BK173" s="216">
        <f>SUM(BK174:BK179)</f>
        <v>0</v>
      </c>
    </row>
    <row r="174" s="2" customFormat="1" ht="16.5" customHeight="1">
      <c r="A174" s="38"/>
      <c r="B174" s="39"/>
      <c r="C174" s="219" t="s">
        <v>227</v>
      </c>
      <c r="D174" s="219" t="s">
        <v>133</v>
      </c>
      <c r="E174" s="220" t="s">
        <v>228</v>
      </c>
      <c r="F174" s="221" t="s">
        <v>229</v>
      </c>
      <c r="G174" s="222" t="s">
        <v>161</v>
      </c>
      <c r="H174" s="223">
        <v>1.6000000000000001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42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2.8999999999999999</v>
      </c>
      <c r="T174" s="230">
        <f>S174*H174</f>
        <v>4.6399999999999997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137</v>
      </c>
      <c r="AT174" s="231" t="s">
        <v>133</v>
      </c>
      <c r="AU174" s="231" t="s">
        <v>87</v>
      </c>
      <c r="AY174" s="17" t="s">
        <v>131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85</v>
      </c>
      <c r="BK174" s="232">
        <f>ROUND(I174*H174,2)</f>
        <v>0</v>
      </c>
      <c r="BL174" s="17" t="s">
        <v>137</v>
      </c>
      <c r="BM174" s="231" t="s">
        <v>230</v>
      </c>
    </row>
    <row r="175" s="2" customFormat="1">
      <c r="A175" s="38"/>
      <c r="B175" s="39"/>
      <c r="C175" s="40"/>
      <c r="D175" s="233" t="s">
        <v>139</v>
      </c>
      <c r="E175" s="40"/>
      <c r="F175" s="234" t="s">
        <v>231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87</v>
      </c>
    </row>
    <row r="176" s="2" customFormat="1">
      <c r="A176" s="38"/>
      <c r="B176" s="39"/>
      <c r="C176" s="40"/>
      <c r="D176" s="233" t="s">
        <v>141</v>
      </c>
      <c r="E176" s="40"/>
      <c r="F176" s="238" t="s">
        <v>232</v>
      </c>
      <c r="G176" s="40"/>
      <c r="H176" s="40"/>
      <c r="I176" s="235"/>
      <c r="J176" s="40"/>
      <c r="K176" s="40"/>
      <c r="L176" s="44"/>
      <c r="M176" s="236"/>
      <c r="N176" s="237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141</v>
      </c>
      <c r="AU176" s="17" t="s">
        <v>87</v>
      </c>
    </row>
    <row r="177" s="13" customFormat="1">
      <c r="A177" s="13"/>
      <c r="B177" s="239"/>
      <c r="C177" s="240"/>
      <c r="D177" s="233" t="s">
        <v>210</v>
      </c>
      <c r="E177" s="241" t="s">
        <v>1</v>
      </c>
      <c r="F177" s="242" t="s">
        <v>233</v>
      </c>
      <c r="G177" s="240"/>
      <c r="H177" s="243">
        <v>1.6000000000000001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210</v>
      </c>
      <c r="AU177" s="249" t="s">
        <v>87</v>
      </c>
      <c r="AV177" s="13" t="s">
        <v>87</v>
      </c>
      <c r="AW177" s="13" t="s">
        <v>34</v>
      </c>
      <c r="AX177" s="13" t="s">
        <v>85</v>
      </c>
      <c r="AY177" s="249" t="s">
        <v>131</v>
      </c>
    </row>
    <row r="178" s="2" customFormat="1" ht="16.5" customHeight="1">
      <c r="A178" s="38"/>
      <c r="B178" s="39"/>
      <c r="C178" s="219" t="s">
        <v>234</v>
      </c>
      <c r="D178" s="219" t="s">
        <v>133</v>
      </c>
      <c r="E178" s="220" t="s">
        <v>235</v>
      </c>
      <c r="F178" s="221" t="s">
        <v>236</v>
      </c>
      <c r="G178" s="222" t="s">
        <v>161</v>
      </c>
      <c r="H178" s="223">
        <v>1.6000000000000001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87</v>
      </c>
      <c r="AY178" s="17" t="s">
        <v>131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85</v>
      </c>
      <c r="BK178" s="232">
        <f>ROUND(I178*H178,2)</f>
        <v>0</v>
      </c>
      <c r="BL178" s="17" t="s">
        <v>137</v>
      </c>
      <c r="BM178" s="231" t="s">
        <v>237</v>
      </c>
    </row>
    <row r="179" s="2" customFormat="1">
      <c r="A179" s="38"/>
      <c r="B179" s="39"/>
      <c r="C179" s="40"/>
      <c r="D179" s="233" t="s">
        <v>139</v>
      </c>
      <c r="E179" s="40"/>
      <c r="F179" s="234" t="s">
        <v>238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139</v>
      </c>
      <c r="AU179" s="17" t="s">
        <v>87</v>
      </c>
    </row>
    <row r="180" s="12" customFormat="1" ht="22.8" customHeight="1">
      <c r="A180" s="12"/>
      <c r="B180" s="203"/>
      <c r="C180" s="204"/>
      <c r="D180" s="205" t="s">
        <v>76</v>
      </c>
      <c r="E180" s="217" t="s">
        <v>239</v>
      </c>
      <c r="F180" s="217" t="s">
        <v>240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SUM(P181:P189)</f>
        <v>0</v>
      </c>
      <c r="Q180" s="211"/>
      <c r="R180" s="212">
        <f>SUM(R181:R189)</f>
        <v>0</v>
      </c>
      <c r="S180" s="211"/>
      <c r="T180" s="213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85</v>
      </c>
      <c r="AT180" s="215" t="s">
        <v>76</v>
      </c>
      <c r="AU180" s="215" t="s">
        <v>85</v>
      </c>
      <c r="AY180" s="214" t="s">
        <v>131</v>
      </c>
      <c r="BK180" s="216">
        <f>SUM(BK181:BK189)</f>
        <v>0</v>
      </c>
    </row>
    <row r="181" s="2" customFormat="1" ht="21.75" customHeight="1">
      <c r="A181" s="38"/>
      <c r="B181" s="39"/>
      <c r="C181" s="219" t="s">
        <v>241</v>
      </c>
      <c r="D181" s="219" t="s">
        <v>133</v>
      </c>
      <c r="E181" s="220" t="s">
        <v>242</v>
      </c>
      <c r="F181" s="221" t="s">
        <v>243</v>
      </c>
      <c r="G181" s="222" t="s">
        <v>244</v>
      </c>
      <c r="H181" s="223">
        <v>0.40000000000000002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137</v>
      </c>
      <c r="AT181" s="231" t="s">
        <v>133</v>
      </c>
      <c r="AU181" s="231" t="s">
        <v>87</v>
      </c>
      <c r="AY181" s="17" t="s">
        <v>131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85</v>
      </c>
      <c r="BK181" s="232">
        <f>ROUND(I181*H181,2)</f>
        <v>0</v>
      </c>
      <c r="BL181" s="17" t="s">
        <v>137</v>
      </c>
      <c r="BM181" s="231" t="s">
        <v>245</v>
      </c>
    </row>
    <row r="182" s="2" customFormat="1">
      <c r="A182" s="38"/>
      <c r="B182" s="39"/>
      <c r="C182" s="40"/>
      <c r="D182" s="233" t="s">
        <v>139</v>
      </c>
      <c r="E182" s="40"/>
      <c r="F182" s="234" t="s">
        <v>246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139</v>
      </c>
      <c r="AU182" s="17" t="s">
        <v>87</v>
      </c>
    </row>
    <row r="183" s="2" customFormat="1" ht="16.5" customHeight="1">
      <c r="A183" s="38"/>
      <c r="B183" s="39"/>
      <c r="C183" s="219" t="s">
        <v>247</v>
      </c>
      <c r="D183" s="219" t="s">
        <v>133</v>
      </c>
      <c r="E183" s="220" t="s">
        <v>248</v>
      </c>
      <c r="F183" s="221" t="s">
        <v>249</v>
      </c>
      <c r="G183" s="222" t="s">
        <v>244</v>
      </c>
      <c r="H183" s="223">
        <v>0.40000000000000002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137</v>
      </c>
      <c r="AT183" s="231" t="s">
        <v>133</v>
      </c>
      <c r="AU183" s="231" t="s">
        <v>87</v>
      </c>
      <c r="AY183" s="17" t="s">
        <v>131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85</v>
      </c>
      <c r="BK183" s="232">
        <f>ROUND(I183*H183,2)</f>
        <v>0</v>
      </c>
      <c r="BL183" s="17" t="s">
        <v>137</v>
      </c>
      <c r="BM183" s="231" t="s">
        <v>250</v>
      </c>
    </row>
    <row r="184" s="2" customFormat="1">
      <c r="A184" s="38"/>
      <c r="B184" s="39"/>
      <c r="C184" s="40"/>
      <c r="D184" s="233" t="s">
        <v>139</v>
      </c>
      <c r="E184" s="40"/>
      <c r="F184" s="234" t="s">
        <v>251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87</v>
      </c>
    </row>
    <row r="185" s="13" customFormat="1">
      <c r="A185" s="13"/>
      <c r="B185" s="239"/>
      <c r="C185" s="240"/>
      <c r="D185" s="233" t="s">
        <v>210</v>
      </c>
      <c r="E185" s="241" t="s">
        <v>1</v>
      </c>
      <c r="F185" s="242" t="s">
        <v>252</v>
      </c>
      <c r="G185" s="240"/>
      <c r="H185" s="243">
        <v>0.40000000000000002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210</v>
      </c>
      <c r="AU185" s="249" t="s">
        <v>87</v>
      </c>
      <c r="AV185" s="13" t="s">
        <v>87</v>
      </c>
      <c r="AW185" s="13" t="s">
        <v>34</v>
      </c>
      <c r="AX185" s="13" t="s">
        <v>85</v>
      </c>
      <c r="AY185" s="249" t="s">
        <v>131</v>
      </c>
    </row>
    <row r="186" s="2" customFormat="1" ht="16.5" customHeight="1">
      <c r="A186" s="38"/>
      <c r="B186" s="39"/>
      <c r="C186" s="219" t="s">
        <v>7</v>
      </c>
      <c r="D186" s="219" t="s">
        <v>133</v>
      </c>
      <c r="E186" s="220" t="s">
        <v>253</v>
      </c>
      <c r="F186" s="221" t="s">
        <v>254</v>
      </c>
      <c r="G186" s="222" t="s">
        <v>244</v>
      </c>
      <c r="H186" s="223">
        <v>7.5999999999999996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137</v>
      </c>
      <c r="AT186" s="231" t="s">
        <v>133</v>
      </c>
      <c r="AU186" s="231" t="s">
        <v>87</v>
      </c>
      <c r="AY186" s="17" t="s">
        <v>131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ROUND(I186*H186,2)</f>
        <v>0</v>
      </c>
      <c r="BL186" s="17" t="s">
        <v>137</v>
      </c>
      <c r="BM186" s="231" t="s">
        <v>255</v>
      </c>
    </row>
    <row r="187" s="2" customFormat="1">
      <c r="A187" s="38"/>
      <c r="B187" s="39"/>
      <c r="C187" s="40"/>
      <c r="D187" s="233" t="s">
        <v>139</v>
      </c>
      <c r="E187" s="40"/>
      <c r="F187" s="234" t="s">
        <v>256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139</v>
      </c>
      <c r="AU187" s="17" t="s">
        <v>87</v>
      </c>
    </row>
    <row r="188" s="13" customFormat="1">
      <c r="A188" s="13"/>
      <c r="B188" s="239"/>
      <c r="C188" s="240"/>
      <c r="D188" s="233" t="s">
        <v>210</v>
      </c>
      <c r="E188" s="241" t="s">
        <v>1</v>
      </c>
      <c r="F188" s="242" t="s">
        <v>252</v>
      </c>
      <c r="G188" s="240"/>
      <c r="H188" s="243">
        <v>0.40000000000000002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210</v>
      </c>
      <c r="AU188" s="249" t="s">
        <v>87</v>
      </c>
      <c r="AV188" s="13" t="s">
        <v>87</v>
      </c>
      <c r="AW188" s="13" t="s">
        <v>34</v>
      </c>
      <c r="AX188" s="13" t="s">
        <v>77</v>
      </c>
      <c r="AY188" s="249" t="s">
        <v>131</v>
      </c>
    </row>
    <row r="189" s="13" customFormat="1">
      <c r="A189" s="13"/>
      <c r="B189" s="239"/>
      <c r="C189" s="240"/>
      <c r="D189" s="233" t="s">
        <v>210</v>
      </c>
      <c r="E189" s="241" t="s">
        <v>1</v>
      </c>
      <c r="F189" s="242" t="s">
        <v>257</v>
      </c>
      <c r="G189" s="240"/>
      <c r="H189" s="243">
        <v>7.5999999999999996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210</v>
      </c>
      <c r="AU189" s="249" t="s">
        <v>87</v>
      </c>
      <c r="AV189" s="13" t="s">
        <v>87</v>
      </c>
      <c r="AW189" s="13" t="s">
        <v>34</v>
      </c>
      <c r="AX189" s="13" t="s">
        <v>85</v>
      </c>
      <c r="AY189" s="249" t="s">
        <v>131</v>
      </c>
    </row>
    <row r="190" s="12" customFormat="1" ht="22.8" customHeight="1">
      <c r="A190" s="12"/>
      <c r="B190" s="203"/>
      <c r="C190" s="204"/>
      <c r="D190" s="205" t="s">
        <v>76</v>
      </c>
      <c r="E190" s="217" t="s">
        <v>258</v>
      </c>
      <c r="F190" s="217" t="s">
        <v>259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SUM(P191:P193)</f>
        <v>0</v>
      </c>
      <c r="Q190" s="211"/>
      <c r="R190" s="212">
        <f>SUM(R191:R193)</f>
        <v>0</v>
      </c>
      <c r="S190" s="211"/>
      <c r="T190" s="213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85</v>
      </c>
      <c r="AT190" s="215" t="s">
        <v>76</v>
      </c>
      <c r="AU190" s="215" t="s">
        <v>85</v>
      </c>
      <c r="AY190" s="214" t="s">
        <v>131</v>
      </c>
      <c r="BK190" s="216">
        <f>SUM(BK191:BK193)</f>
        <v>0</v>
      </c>
    </row>
    <row r="191" s="2" customFormat="1" ht="16.5" customHeight="1">
      <c r="A191" s="38"/>
      <c r="B191" s="39"/>
      <c r="C191" s="219" t="s">
        <v>260</v>
      </c>
      <c r="D191" s="219" t="s">
        <v>133</v>
      </c>
      <c r="E191" s="220" t="s">
        <v>261</v>
      </c>
      <c r="F191" s="221" t="s">
        <v>262</v>
      </c>
      <c r="G191" s="222" t="s">
        <v>244</v>
      </c>
      <c r="H191" s="223">
        <v>11.42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87</v>
      </c>
      <c r="AY191" s="17" t="s">
        <v>131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85</v>
      </c>
      <c r="BK191" s="232">
        <f>ROUND(I191*H191,2)</f>
        <v>0</v>
      </c>
      <c r="BL191" s="17" t="s">
        <v>137</v>
      </c>
      <c r="BM191" s="231" t="s">
        <v>263</v>
      </c>
    </row>
    <row r="192" s="2" customFormat="1">
      <c r="A192" s="38"/>
      <c r="B192" s="39"/>
      <c r="C192" s="40"/>
      <c r="D192" s="233" t="s">
        <v>139</v>
      </c>
      <c r="E192" s="40"/>
      <c r="F192" s="234" t="s">
        <v>264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87</v>
      </c>
    </row>
    <row r="193" s="2" customFormat="1">
      <c r="A193" s="38"/>
      <c r="B193" s="39"/>
      <c r="C193" s="40"/>
      <c r="D193" s="233" t="s">
        <v>141</v>
      </c>
      <c r="E193" s="40"/>
      <c r="F193" s="238" t="s">
        <v>265</v>
      </c>
      <c r="G193" s="40"/>
      <c r="H193" s="40"/>
      <c r="I193" s="235"/>
      <c r="J193" s="40"/>
      <c r="K193" s="40"/>
      <c r="L193" s="44"/>
      <c r="M193" s="250"/>
      <c r="N193" s="251"/>
      <c r="O193" s="252"/>
      <c r="P193" s="252"/>
      <c r="Q193" s="252"/>
      <c r="R193" s="252"/>
      <c r="S193" s="252"/>
      <c r="T193" s="25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141</v>
      </c>
      <c r="AU193" s="17" t="s">
        <v>87</v>
      </c>
    </row>
    <row r="194" s="2" customFormat="1" ht="6.96" customHeight="1">
      <c r="A194" s="38"/>
      <c r="B194" s="66"/>
      <c r="C194" s="67"/>
      <c r="D194" s="67"/>
      <c r="E194" s="67"/>
      <c r="F194" s="67"/>
      <c r="G194" s="67"/>
      <c r="H194" s="67"/>
      <c r="I194" s="67"/>
      <c r="J194" s="67"/>
      <c r="K194" s="67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G2ulp98/ao6JqsVRhkqn+zL5GEra+CX5hdzhasQG2xwvFGqaimlbEESBR3qiYQt1CrlBvMXFFybvgefI0mWYKA==" hashValue="rgQAt51CwriZj9TrG4Y3N/FcOl1XAgWQDOEP+0H3wMpwpLmkGeUfrDKFOpqjqVLPnDVWAJ7tbDkvmrlE3UzSWw==" algorithmName="SHA-512" password="CC35"/>
  <autoFilter ref="C123:K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Hážovický potok, U pivovaru –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ROUND((SUM(BE125:BE230)),  2)</f>
        <v>0</v>
      </c>
      <c r="G33" s="38"/>
      <c r="H33" s="38"/>
      <c r="I33" s="155">
        <v>0.20999999999999999</v>
      </c>
      <c r="J33" s="154">
        <f>ROUND(((SUM(BE125:BE230))*I33),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ROUND((SUM(BF125:BF230)),  2)</f>
        <v>0</v>
      </c>
      <c r="G34" s="38"/>
      <c r="H34" s="38"/>
      <c r="I34" s="155">
        <v>0.12</v>
      </c>
      <c r="J34" s="154">
        <f>ROUND(((SUM(BF125:BF230))*I34),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ROUND((SUM(BG125:BG230)),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ROUND((SUM(BH125:BH230)),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ROUND((SUM(BI125:BI230)),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Hážovický potok, U pivovaru –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úsek II ř.km 0,16-0,32 - U Pivovaru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Rožnov pod Radhoštěm</v>
      </c>
      <c r="G89" s="40"/>
      <c r="H89" s="40"/>
      <c r="I89" s="32" t="s">
        <v>22</v>
      </c>
      <c r="J89" s="79" t="str">
        <f>IF(J12="","",J12)</f>
        <v>20. 3. 2025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J153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267</v>
      </c>
      <c r="E100" s="188"/>
      <c r="F100" s="188"/>
      <c r="G100" s="188"/>
      <c r="H100" s="188"/>
      <c r="I100" s="188"/>
      <c r="J100" s="189">
        <f>J158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J177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268</v>
      </c>
      <c r="E103" s="188"/>
      <c r="F103" s="188"/>
      <c r="G103" s="188"/>
      <c r="H103" s="188"/>
      <c r="I103" s="188"/>
      <c r="J103" s="189">
        <f>J181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J216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115</v>
      </c>
      <c r="E105" s="188"/>
      <c r="F105" s="188"/>
      <c r="G105" s="188"/>
      <c r="H105" s="188"/>
      <c r="I105" s="188"/>
      <c r="J105" s="189">
        <f>J227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Hážovický potok, U pivovaru – oprava toku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02 - úsek II ř.km 0,16-0,32 - U Pivovaru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Rožnov pod Radhoštěm</v>
      </c>
      <c r="G119" s="40"/>
      <c r="H119" s="40"/>
      <c r="I119" s="32" t="s">
        <v>22</v>
      </c>
      <c r="J119" s="79" t="str">
        <f>IF(J12="","",J12)</f>
        <v>20. 3. 2025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Povodí Moravy, s.p.</v>
      </c>
      <c r="G121" s="40"/>
      <c r="H121" s="40"/>
      <c r="I121" s="32" t="s">
        <v>30</v>
      </c>
      <c r="J121" s="36" t="str">
        <f>E21</f>
        <v>Ing. Tomáš Pecival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>Ing. Tomáš Pecival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117</v>
      </c>
      <c r="D124" s="194" t="s">
        <v>62</v>
      </c>
      <c r="E124" s="194" t="s">
        <v>58</v>
      </c>
      <c r="F124" s="194" t="s">
        <v>59</v>
      </c>
      <c r="G124" s="194" t="s">
        <v>118</v>
      </c>
      <c r="H124" s="194" t="s">
        <v>119</v>
      </c>
      <c r="I124" s="194" t="s">
        <v>120</v>
      </c>
      <c r="J124" s="195" t="s">
        <v>105</v>
      </c>
      <c r="K124" s="196" t="s">
        <v>121</v>
      </c>
      <c r="L124" s="197"/>
      <c r="M124" s="100" t="s">
        <v>1</v>
      </c>
      <c r="N124" s="101" t="s">
        <v>41</v>
      </c>
      <c r="O124" s="101" t="s">
        <v>122</v>
      </c>
      <c r="P124" s="101" t="s">
        <v>123</v>
      </c>
      <c r="Q124" s="101" t="s">
        <v>124</v>
      </c>
      <c r="R124" s="101" t="s">
        <v>125</v>
      </c>
      <c r="S124" s="101" t="s">
        <v>126</v>
      </c>
      <c r="T124" s="102" t="s">
        <v>127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128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244.33077737999997</v>
      </c>
      <c r="S125" s="104"/>
      <c r="T125" s="201">
        <f>T126</f>
        <v>52.659600000000005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107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76</v>
      </c>
      <c r="E126" s="206" t="s">
        <v>129</v>
      </c>
      <c r="F126" s="206" t="s">
        <v>130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P127+P153+P158+P172+P177+P181+P216+P227</f>
        <v>0</v>
      </c>
      <c r="Q126" s="211"/>
      <c r="R126" s="212">
        <f>R127+R153+R158+R172+R177+R181+R216+R227</f>
        <v>244.33077737999997</v>
      </c>
      <c r="S126" s="211"/>
      <c r="T126" s="213">
        <f>T127+T153+T158+T172+T177+T181+T216+T227</f>
        <v>52.659600000000005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77</v>
      </c>
      <c r="AY126" s="214" t="s">
        <v>131</v>
      </c>
      <c r="BK126" s="216">
        <f>BK127+BK153+BK158+BK172+BK177+BK181+BK216+BK227</f>
        <v>0</v>
      </c>
    </row>
    <row r="127" s="12" customFormat="1" ht="22.8" customHeight="1">
      <c r="A127" s="12"/>
      <c r="B127" s="203"/>
      <c r="C127" s="204"/>
      <c r="D127" s="205" t="s">
        <v>76</v>
      </c>
      <c r="E127" s="217" t="s">
        <v>85</v>
      </c>
      <c r="F127" s="217" t="s">
        <v>132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SUM(P128:P152)</f>
        <v>0</v>
      </c>
      <c r="Q127" s="211"/>
      <c r="R127" s="212">
        <f>SUM(R128:R152)</f>
        <v>3.0000000000000001E-05</v>
      </c>
      <c r="S127" s="211"/>
      <c r="T127" s="213">
        <f>SUM(T128:T152)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85</v>
      </c>
      <c r="AY127" s="214" t="s">
        <v>131</v>
      </c>
      <c r="BK127" s="216">
        <f>SUM(BK128:BK152)</f>
        <v>0</v>
      </c>
    </row>
    <row r="128" s="2" customFormat="1" ht="24.15" customHeight="1">
      <c r="A128" s="38"/>
      <c r="B128" s="39"/>
      <c r="C128" s="219" t="s">
        <v>85</v>
      </c>
      <c r="D128" s="219" t="s">
        <v>133</v>
      </c>
      <c r="E128" s="220" t="s">
        <v>150</v>
      </c>
      <c r="F128" s="221" t="s">
        <v>151</v>
      </c>
      <c r="G128" s="222" t="s">
        <v>136</v>
      </c>
      <c r="H128" s="223">
        <v>5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137</v>
      </c>
      <c r="AT128" s="231" t="s">
        <v>133</v>
      </c>
      <c r="AU128" s="231" t="s">
        <v>87</v>
      </c>
      <c r="AY128" s="17" t="s">
        <v>131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137</v>
      </c>
      <c r="BM128" s="231" t="s">
        <v>269</v>
      </c>
    </row>
    <row r="129" s="2" customFormat="1">
      <c r="A129" s="38"/>
      <c r="B129" s="39"/>
      <c r="C129" s="40"/>
      <c r="D129" s="233" t="s">
        <v>139</v>
      </c>
      <c r="E129" s="40"/>
      <c r="F129" s="234" t="s">
        <v>153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139</v>
      </c>
      <c r="AU129" s="17" t="s">
        <v>87</v>
      </c>
    </row>
    <row r="130" s="2" customFormat="1">
      <c r="A130" s="38"/>
      <c r="B130" s="39"/>
      <c r="C130" s="40"/>
      <c r="D130" s="233" t="s">
        <v>141</v>
      </c>
      <c r="E130" s="40"/>
      <c r="F130" s="238" t="s">
        <v>148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141</v>
      </c>
      <c r="AU130" s="17" t="s">
        <v>87</v>
      </c>
    </row>
    <row r="131" s="2" customFormat="1" ht="21.75" customHeight="1">
      <c r="A131" s="38"/>
      <c r="B131" s="39"/>
      <c r="C131" s="219" t="s">
        <v>87</v>
      </c>
      <c r="D131" s="219" t="s">
        <v>133</v>
      </c>
      <c r="E131" s="220" t="s">
        <v>270</v>
      </c>
      <c r="F131" s="221" t="s">
        <v>271</v>
      </c>
      <c r="G131" s="222" t="s">
        <v>161</v>
      </c>
      <c r="H131" s="223">
        <v>8.4000000000000004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137</v>
      </c>
      <c r="AT131" s="231" t="s">
        <v>133</v>
      </c>
      <c r="AU131" s="231" t="s">
        <v>87</v>
      </c>
      <c r="AY131" s="17" t="s">
        <v>131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137</v>
      </c>
      <c r="BM131" s="231" t="s">
        <v>272</v>
      </c>
    </row>
    <row r="132" s="2" customFormat="1">
      <c r="A132" s="38"/>
      <c r="B132" s="39"/>
      <c r="C132" s="40"/>
      <c r="D132" s="233" t="s">
        <v>139</v>
      </c>
      <c r="E132" s="40"/>
      <c r="F132" s="234" t="s">
        <v>273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87</v>
      </c>
    </row>
    <row r="133" s="13" customFormat="1">
      <c r="A133" s="13"/>
      <c r="B133" s="239"/>
      <c r="C133" s="240"/>
      <c r="D133" s="233" t="s">
        <v>210</v>
      </c>
      <c r="E133" s="241" t="s">
        <v>1</v>
      </c>
      <c r="F133" s="242" t="s">
        <v>274</v>
      </c>
      <c r="G133" s="240"/>
      <c r="H133" s="243">
        <v>8.4000000000000004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210</v>
      </c>
      <c r="AU133" s="249" t="s">
        <v>87</v>
      </c>
      <c r="AV133" s="13" t="s">
        <v>87</v>
      </c>
      <c r="AW133" s="13" t="s">
        <v>34</v>
      </c>
      <c r="AX133" s="13" t="s">
        <v>85</v>
      </c>
      <c r="AY133" s="249" t="s">
        <v>131</v>
      </c>
    </row>
    <row r="134" s="2" customFormat="1" ht="21.75" customHeight="1">
      <c r="A134" s="38"/>
      <c r="B134" s="39"/>
      <c r="C134" s="219" t="s">
        <v>149</v>
      </c>
      <c r="D134" s="219" t="s">
        <v>133</v>
      </c>
      <c r="E134" s="220" t="s">
        <v>275</v>
      </c>
      <c r="F134" s="221" t="s">
        <v>276</v>
      </c>
      <c r="G134" s="222" t="s">
        <v>161</v>
      </c>
      <c r="H134" s="223">
        <v>8.4000000000000004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137</v>
      </c>
      <c r="AT134" s="231" t="s">
        <v>133</v>
      </c>
      <c r="AU134" s="231" t="s">
        <v>87</v>
      </c>
      <c r="AY134" s="17" t="s">
        <v>131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137</v>
      </c>
      <c r="BM134" s="231" t="s">
        <v>277</v>
      </c>
    </row>
    <row r="135" s="2" customFormat="1">
      <c r="A135" s="38"/>
      <c r="B135" s="39"/>
      <c r="C135" s="40"/>
      <c r="D135" s="233" t="s">
        <v>139</v>
      </c>
      <c r="E135" s="40"/>
      <c r="F135" s="234" t="s">
        <v>278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87</v>
      </c>
    </row>
    <row r="136" s="13" customFormat="1">
      <c r="A136" s="13"/>
      <c r="B136" s="239"/>
      <c r="C136" s="240"/>
      <c r="D136" s="233" t="s">
        <v>210</v>
      </c>
      <c r="E136" s="241" t="s">
        <v>1</v>
      </c>
      <c r="F136" s="242" t="s">
        <v>274</v>
      </c>
      <c r="G136" s="240"/>
      <c r="H136" s="243">
        <v>8.4000000000000004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210</v>
      </c>
      <c r="AU136" s="249" t="s">
        <v>87</v>
      </c>
      <c r="AV136" s="13" t="s">
        <v>87</v>
      </c>
      <c r="AW136" s="13" t="s">
        <v>34</v>
      </c>
      <c r="AX136" s="13" t="s">
        <v>85</v>
      </c>
      <c r="AY136" s="249" t="s">
        <v>131</v>
      </c>
    </row>
    <row r="137" s="2" customFormat="1" ht="21.75" customHeight="1">
      <c r="A137" s="38"/>
      <c r="B137" s="39"/>
      <c r="C137" s="219" t="s">
        <v>137</v>
      </c>
      <c r="D137" s="219" t="s">
        <v>133</v>
      </c>
      <c r="E137" s="220" t="s">
        <v>165</v>
      </c>
      <c r="F137" s="221" t="s">
        <v>166</v>
      </c>
      <c r="G137" s="222" t="s">
        <v>161</v>
      </c>
      <c r="H137" s="223">
        <v>16.800000000000001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137</v>
      </c>
      <c r="AT137" s="231" t="s">
        <v>133</v>
      </c>
      <c r="AU137" s="231" t="s">
        <v>87</v>
      </c>
      <c r="AY137" s="17" t="s">
        <v>131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ROUND(I137*H137,2)</f>
        <v>0</v>
      </c>
      <c r="BL137" s="17" t="s">
        <v>137</v>
      </c>
      <c r="BM137" s="231" t="s">
        <v>279</v>
      </c>
    </row>
    <row r="138" s="2" customFormat="1">
      <c r="A138" s="38"/>
      <c r="B138" s="39"/>
      <c r="C138" s="40"/>
      <c r="D138" s="233" t="s">
        <v>139</v>
      </c>
      <c r="E138" s="40"/>
      <c r="F138" s="234" t="s">
        <v>168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87</v>
      </c>
    </row>
    <row r="139" s="2" customFormat="1">
      <c r="A139" s="38"/>
      <c r="B139" s="39"/>
      <c r="C139" s="40"/>
      <c r="D139" s="233" t="s">
        <v>141</v>
      </c>
      <c r="E139" s="40"/>
      <c r="F139" s="238" t="s">
        <v>169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141</v>
      </c>
      <c r="AU139" s="17" t="s">
        <v>87</v>
      </c>
    </row>
    <row r="140" s="13" customFormat="1">
      <c r="A140" s="13"/>
      <c r="B140" s="239"/>
      <c r="C140" s="240"/>
      <c r="D140" s="233" t="s">
        <v>210</v>
      </c>
      <c r="E140" s="241" t="s">
        <v>1</v>
      </c>
      <c r="F140" s="242" t="s">
        <v>280</v>
      </c>
      <c r="G140" s="240"/>
      <c r="H140" s="243">
        <v>16.800000000000001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210</v>
      </c>
      <c r="AU140" s="249" t="s">
        <v>87</v>
      </c>
      <c r="AV140" s="13" t="s">
        <v>87</v>
      </c>
      <c r="AW140" s="13" t="s">
        <v>34</v>
      </c>
      <c r="AX140" s="13" t="s">
        <v>85</v>
      </c>
      <c r="AY140" s="249" t="s">
        <v>131</v>
      </c>
    </row>
    <row r="141" s="2" customFormat="1" ht="16.5" customHeight="1">
      <c r="A141" s="38"/>
      <c r="B141" s="39"/>
      <c r="C141" s="219" t="s">
        <v>158</v>
      </c>
      <c r="D141" s="219" t="s">
        <v>133</v>
      </c>
      <c r="E141" s="220" t="s">
        <v>176</v>
      </c>
      <c r="F141" s="221" t="s">
        <v>177</v>
      </c>
      <c r="G141" s="222" t="s">
        <v>161</v>
      </c>
      <c r="H141" s="223">
        <v>16.800000000000001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137</v>
      </c>
      <c r="AT141" s="231" t="s">
        <v>133</v>
      </c>
      <c r="AU141" s="231" t="s">
        <v>87</v>
      </c>
      <c r="AY141" s="17" t="s">
        <v>131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137</v>
      </c>
      <c r="BM141" s="231" t="s">
        <v>281</v>
      </c>
    </row>
    <row r="142" s="2" customFormat="1">
      <c r="A142" s="38"/>
      <c r="B142" s="39"/>
      <c r="C142" s="40"/>
      <c r="D142" s="233" t="s">
        <v>139</v>
      </c>
      <c r="E142" s="40"/>
      <c r="F142" s="234" t="s">
        <v>282</v>
      </c>
      <c r="G142" s="40"/>
      <c r="H142" s="40"/>
      <c r="I142" s="235"/>
      <c r="J142" s="40"/>
      <c r="K142" s="40"/>
      <c r="L142" s="44"/>
      <c r="M142" s="236"/>
      <c r="N142" s="237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87</v>
      </c>
    </row>
    <row r="143" s="13" customFormat="1">
      <c r="A143" s="13"/>
      <c r="B143" s="239"/>
      <c r="C143" s="240"/>
      <c r="D143" s="233" t="s">
        <v>210</v>
      </c>
      <c r="E143" s="241" t="s">
        <v>1</v>
      </c>
      <c r="F143" s="242" t="s">
        <v>280</v>
      </c>
      <c r="G143" s="240"/>
      <c r="H143" s="243">
        <v>16.800000000000001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210</v>
      </c>
      <c r="AU143" s="249" t="s">
        <v>87</v>
      </c>
      <c r="AV143" s="13" t="s">
        <v>87</v>
      </c>
      <c r="AW143" s="13" t="s">
        <v>34</v>
      </c>
      <c r="AX143" s="13" t="s">
        <v>85</v>
      </c>
      <c r="AY143" s="249" t="s">
        <v>131</v>
      </c>
    </row>
    <row r="144" s="2" customFormat="1" ht="16.5" customHeight="1">
      <c r="A144" s="38"/>
      <c r="B144" s="39"/>
      <c r="C144" s="219" t="s">
        <v>164</v>
      </c>
      <c r="D144" s="219" t="s">
        <v>133</v>
      </c>
      <c r="E144" s="220" t="s">
        <v>283</v>
      </c>
      <c r="F144" s="221" t="s">
        <v>284</v>
      </c>
      <c r="G144" s="222" t="s">
        <v>161</v>
      </c>
      <c r="H144" s="223">
        <v>16.800000000000001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137</v>
      </c>
      <c r="AT144" s="231" t="s">
        <v>133</v>
      </c>
      <c r="AU144" s="231" t="s">
        <v>87</v>
      </c>
      <c r="AY144" s="17" t="s">
        <v>131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137</v>
      </c>
      <c r="BM144" s="231" t="s">
        <v>285</v>
      </c>
    </row>
    <row r="145" s="2" customFormat="1">
      <c r="A145" s="38"/>
      <c r="B145" s="39"/>
      <c r="C145" s="40"/>
      <c r="D145" s="233" t="s">
        <v>139</v>
      </c>
      <c r="E145" s="40"/>
      <c r="F145" s="234" t="s">
        <v>286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87</v>
      </c>
    </row>
    <row r="146" s="13" customFormat="1">
      <c r="A146" s="13"/>
      <c r="B146" s="239"/>
      <c r="C146" s="240"/>
      <c r="D146" s="233" t="s">
        <v>210</v>
      </c>
      <c r="E146" s="241" t="s">
        <v>1</v>
      </c>
      <c r="F146" s="242" t="s">
        <v>280</v>
      </c>
      <c r="G146" s="240"/>
      <c r="H146" s="243">
        <v>16.800000000000001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210</v>
      </c>
      <c r="AU146" s="249" t="s">
        <v>87</v>
      </c>
      <c r="AV146" s="13" t="s">
        <v>87</v>
      </c>
      <c r="AW146" s="13" t="s">
        <v>34</v>
      </c>
      <c r="AX146" s="13" t="s">
        <v>85</v>
      </c>
      <c r="AY146" s="249" t="s">
        <v>131</v>
      </c>
    </row>
    <row r="147" s="2" customFormat="1" ht="16.5" customHeight="1">
      <c r="A147" s="38"/>
      <c r="B147" s="39"/>
      <c r="C147" s="219" t="s">
        <v>170</v>
      </c>
      <c r="D147" s="219" t="s">
        <v>133</v>
      </c>
      <c r="E147" s="220" t="s">
        <v>186</v>
      </c>
      <c r="F147" s="221" t="s">
        <v>187</v>
      </c>
      <c r="G147" s="222" t="s">
        <v>188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137</v>
      </c>
      <c r="AT147" s="231" t="s">
        <v>133</v>
      </c>
      <c r="AU147" s="231" t="s">
        <v>87</v>
      </c>
      <c r="AY147" s="17" t="s">
        <v>131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137</v>
      </c>
      <c r="BM147" s="231" t="s">
        <v>287</v>
      </c>
    </row>
    <row r="148" s="2" customFormat="1">
      <c r="A148" s="38"/>
      <c r="B148" s="39"/>
      <c r="C148" s="40"/>
      <c r="D148" s="233" t="s">
        <v>139</v>
      </c>
      <c r="E148" s="40"/>
      <c r="F148" s="234" t="s">
        <v>187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87</v>
      </c>
    </row>
    <row r="149" s="2" customFormat="1">
      <c r="A149" s="38"/>
      <c r="B149" s="39"/>
      <c r="C149" s="40"/>
      <c r="D149" s="233" t="s">
        <v>141</v>
      </c>
      <c r="E149" s="40"/>
      <c r="F149" s="238" t="s">
        <v>288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141</v>
      </c>
      <c r="AU149" s="17" t="s">
        <v>87</v>
      </c>
    </row>
    <row r="150" s="2" customFormat="1" ht="16.5" customHeight="1">
      <c r="A150" s="38"/>
      <c r="B150" s="39"/>
      <c r="C150" s="219" t="s">
        <v>175</v>
      </c>
      <c r="D150" s="219" t="s">
        <v>133</v>
      </c>
      <c r="E150" s="220" t="s">
        <v>192</v>
      </c>
      <c r="F150" s="221" t="s">
        <v>193</v>
      </c>
      <c r="G150" s="222" t="s">
        <v>188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3.0000000000000001E-05</v>
      </c>
      <c r="R150" s="229">
        <f>Q150*H150</f>
        <v>3.0000000000000001E-05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137</v>
      </c>
      <c r="AT150" s="231" t="s">
        <v>133</v>
      </c>
      <c r="AU150" s="231" t="s">
        <v>87</v>
      </c>
      <c r="AY150" s="17" t="s">
        <v>131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85</v>
      </c>
      <c r="BK150" s="232">
        <f>ROUND(I150*H150,2)</f>
        <v>0</v>
      </c>
      <c r="BL150" s="17" t="s">
        <v>137</v>
      </c>
      <c r="BM150" s="231" t="s">
        <v>289</v>
      </c>
    </row>
    <row r="151" s="2" customFormat="1">
      <c r="A151" s="38"/>
      <c r="B151" s="39"/>
      <c r="C151" s="40"/>
      <c r="D151" s="233" t="s">
        <v>139</v>
      </c>
      <c r="E151" s="40"/>
      <c r="F151" s="234" t="s">
        <v>193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87</v>
      </c>
    </row>
    <row r="152" s="2" customFormat="1">
      <c r="A152" s="38"/>
      <c r="B152" s="39"/>
      <c r="C152" s="40"/>
      <c r="D152" s="233" t="s">
        <v>141</v>
      </c>
      <c r="E152" s="40"/>
      <c r="F152" s="238" t="s">
        <v>195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141</v>
      </c>
      <c r="AU152" s="17" t="s">
        <v>87</v>
      </c>
    </row>
    <row r="153" s="12" customFormat="1" ht="22.8" customHeight="1">
      <c r="A153" s="12"/>
      <c r="B153" s="203"/>
      <c r="C153" s="204"/>
      <c r="D153" s="205" t="s">
        <v>76</v>
      </c>
      <c r="E153" s="217" t="s">
        <v>87</v>
      </c>
      <c r="F153" s="217" t="s">
        <v>196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SUM(P154:P157)</f>
        <v>0</v>
      </c>
      <c r="Q153" s="211"/>
      <c r="R153" s="212">
        <f>SUM(R154:R157)</f>
        <v>0.030550000000000001</v>
      </c>
      <c r="S153" s="211"/>
      <c r="T153" s="21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85</v>
      </c>
      <c r="AT153" s="215" t="s">
        <v>76</v>
      </c>
      <c r="AU153" s="215" t="s">
        <v>85</v>
      </c>
      <c r="AY153" s="214" t="s">
        <v>131</v>
      </c>
      <c r="BK153" s="216">
        <f>SUM(BK154:BK157)</f>
        <v>0</v>
      </c>
    </row>
    <row r="154" s="2" customFormat="1" ht="16.5" customHeight="1">
      <c r="A154" s="38"/>
      <c r="B154" s="39"/>
      <c r="C154" s="219" t="s">
        <v>180</v>
      </c>
      <c r="D154" s="219" t="s">
        <v>133</v>
      </c>
      <c r="E154" s="220" t="s">
        <v>197</v>
      </c>
      <c r="F154" s="221" t="s">
        <v>198</v>
      </c>
      <c r="G154" s="222" t="s">
        <v>188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0.030550000000000001</v>
      </c>
      <c r="R154" s="229">
        <f>Q154*H154</f>
        <v>0.030550000000000001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137</v>
      </c>
      <c r="AT154" s="231" t="s">
        <v>133</v>
      </c>
      <c r="AU154" s="231" t="s">
        <v>87</v>
      </c>
      <c r="AY154" s="17" t="s">
        <v>131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137</v>
      </c>
      <c r="BM154" s="231" t="s">
        <v>290</v>
      </c>
    </row>
    <row r="155" s="2" customFormat="1">
      <c r="A155" s="38"/>
      <c r="B155" s="39"/>
      <c r="C155" s="40"/>
      <c r="D155" s="233" t="s">
        <v>139</v>
      </c>
      <c r="E155" s="40"/>
      <c r="F155" s="234" t="s">
        <v>198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87</v>
      </c>
    </row>
    <row r="156" s="2" customFormat="1" ht="16.5" customHeight="1">
      <c r="A156" s="38"/>
      <c r="B156" s="39"/>
      <c r="C156" s="219" t="s">
        <v>185</v>
      </c>
      <c r="D156" s="219" t="s">
        <v>133</v>
      </c>
      <c r="E156" s="220" t="s">
        <v>201</v>
      </c>
      <c r="F156" s="221" t="s">
        <v>202</v>
      </c>
      <c r="G156" s="222" t="s">
        <v>188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137</v>
      </c>
      <c r="AT156" s="231" t="s">
        <v>133</v>
      </c>
      <c r="AU156" s="231" t="s">
        <v>87</v>
      </c>
      <c r="AY156" s="17" t="s">
        <v>131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137</v>
      </c>
      <c r="BM156" s="231" t="s">
        <v>291</v>
      </c>
    </row>
    <row r="157" s="2" customFormat="1">
      <c r="A157" s="38"/>
      <c r="B157" s="39"/>
      <c r="C157" s="40"/>
      <c r="D157" s="233" t="s">
        <v>139</v>
      </c>
      <c r="E157" s="40"/>
      <c r="F157" s="234" t="s">
        <v>202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87</v>
      </c>
    </row>
    <row r="158" s="12" customFormat="1" ht="22.8" customHeight="1">
      <c r="A158" s="12"/>
      <c r="B158" s="203"/>
      <c r="C158" s="204"/>
      <c r="D158" s="205" t="s">
        <v>76</v>
      </c>
      <c r="E158" s="217" t="s">
        <v>149</v>
      </c>
      <c r="F158" s="217" t="s">
        <v>292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SUM(P159:P171)</f>
        <v>0</v>
      </c>
      <c r="Q158" s="211"/>
      <c r="R158" s="212">
        <f>SUM(R159:R171)</f>
        <v>168.07044249999998</v>
      </c>
      <c r="S158" s="211"/>
      <c r="T158" s="213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85</v>
      </c>
      <c r="AT158" s="215" t="s">
        <v>76</v>
      </c>
      <c r="AU158" s="215" t="s">
        <v>85</v>
      </c>
      <c r="AY158" s="214" t="s">
        <v>131</v>
      </c>
      <c r="BK158" s="216">
        <f>SUM(BK159:BK171)</f>
        <v>0</v>
      </c>
    </row>
    <row r="159" s="2" customFormat="1" ht="16.5" customHeight="1">
      <c r="A159" s="38"/>
      <c r="B159" s="39"/>
      <c r="C159" s="219" t="s">
        <v>191</v>
      </c>
      <c r="D159" s="219" t="s">
        <v>133</v>
      </c>
      <c r="E159" s="220" t="s">
        <v>293</v>
      </c>
      <c r="F159" s="221" t="s">
        <v>294</v>
      </c>
      <c r="G159" s="222" t="s">
        <v>295</v>
      </c>
      <c r="H159" s="223">
        <v>58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0.25080999999999998</v>
      </c>
      <c r="R159" s="229">
        <f>Q159*H159</f>
        <v>14.546979999999998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87</v>
      </c>
      <c r="AY159" s="17" t="s">
        <v>131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137</v>
      </c>
      <c r="BM159" s="231" t="s">
        <v>296</v>
      </c>
    </row>
    <row r="160" s="2" customFormat="1">
      <c r="A160" s="38"/>
      <c r="B160" s="39"/>
      <c r="C160" s="40"/>
      <c r="D160" s="233" t="s">
        <v>139</v>
      </c>
      <c r="E160" s="40"/>
      <c r="F160" s="234" t="s">
        <v>297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87</v>
      </c>
    </row>
    <row r="161" s="13" customFormat="1">
      <c r="A161" s="13"/>
      <c r="B161" s="239"/>
      <c r="C161" s="240"/>
      <c r="D161" s="233" t="s">
        <v>210</v>
      </c>
      <c r="E161" s="241" t="s">
        <v>1</v>
      </c>
      <c r="F161" s="242" t="s">
        <v>298</v>
      </c>
      <c r="G161" s="240"/>
      <c r="H161" s="243">
        <v>58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210</v>
      </c>
      <c r="AU161" s="249" t="s">
        <v>87</v>
      </c>
      <c r="AV161" s="13" t="s">
        <v>87</v>
      </c>
      <c r="AW161" s="13" t="s">
        <v>34</v>
      </c>
      <c r="AX161" s="13" t="s">
        <v>85</v>
      </c>
      <c r="AY161" s="249" t="s">
        <v>131</v>
      </c>
    </row>
    <row r="162" s="2" customFormat="1" ht="16.5" customHeight="1">
      <c r="A162" s="38"/>
      <c r="B162" s="39"/>
      <c r="C162" s="254" t="s">
        <v>8</v>
      </c>
      <c r="D162" s="254" t="s">
        <v>299</v>
      </c>
      <c r="E162" s="255" t="s">
        <v>300</v>
      </c>
      <c r="F162" s="256" t="s">
        <v>301</v>
      </c>
      <c r="G162" s="257" t="s">
        <v>145</v>
      </c>
      <c r="H162" s="258">
        <v>58</v>
      </c>
      <c r="I162" s="259"/>
      <c r="J162" s="260">
        <f>ROUND(I162*H162,2)</f>
        <v>0</v>
      </c>
      <c r="K162" s="261"/>
      <c r="L162" s="262"/>
      <c r="M162" s="263" t="s">
        <v>1</v>
      </c>
      <c r="N162" s="264" t="s">
        <v>42</v>
      </c>
      <c r="O162" s="91"/>
      <c r="P162" s="229">
        <f>O162*H162</f>
        <v>0</v>
      </c>
      <c r="Q162" s="229">
        <v>0.20399999999999999</v>
      </c>
      <c r="R162" s="229">
        <f>Q162*H162</f>
        <v>11.831999999999999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175</v>
      </c>
      <c r="AT162" s="231" t="s">
        <v>299</v>
      </c>
      <c r="AU162" s="231" t="s">
        <v>87</v>
      </c>
      <c r="AY162" s="17" t="s">
        <v>131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85</v>
      </c>
      <c r="BK162" s="232">
        <f>ROUND(I162*H162,2)</f>
        <v>0</v>
      </c>
      <c r="BL162" s="17" t="s">
        <v>137</v>
      </c>
      <c r="BM162" s="231" t="s">
        <v>302</v>
      </c>
    </row>
    <row r="163" s="2" customFormat="1">
      <c r="A163" s="38"/>
      <c r="B163" s="39"/>
      <c r="C163" s="40"/>
      <c r="D163" s="233" t="s">
        <v>139</v>
      </c>
      <c r="E163" s="40"/>
      <c r="F163" s="234" t="s">
        <v>301</v>
      </c>
      <c r="G163" s="40"/>
      <c r="H163" s="40"/>
      <c r="I163" s="235"/>
      <c r="J163" s="40"/>
      <c r="K163" s="40"/>
      <c r="L163" s="44"/>
      <c r="M163" s="236"/>
      <c r="N163" s="23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87</v>
      </c>
    </row>
    <row r="164" s="2" customFormat="1" ht="16.5" customHeight="1">
      <c r="A164" s="38"/>
      <c r="B164" s="39"/>
      <c r="C164" s="219" t="s">
        <v>200</v>
      </c>
      <c r="D164" s="219" t="s">
        <v>133</v>
      </c>
      <c r="E164" s="220" t="s">
        <v>303</v>
      </c>
      <c r="F164" s="221" t="s">
        <v>304</v>
      </c>
      <c r="G164" s="222" t="s">
        <v>161</v>
      </c>
      <c r="H164" s="223">
        <v>50.75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2.7919499999999999</v>
      </c>
      <c r="R164" s="229">
        <f>Q164*H164</f>
        <v>141.6914625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137</v>
      </c>
      <c r="AT164" s="231" t="s">
        <v>133</v>
      </c>
      <c r="AU164" s="231" t="s">
        <v>87</v>
      </c>
      <c r="AY164" s="17" t="s">
        <v>131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ROUND(I164*H164,2)</f>
        <v>0</v>
      </c>
      <c r="BL164" s="17" t="s">
        <v>137</v>
      </c>
      <c r="BM164" s="231" t="s">
        <v>305</v>
      </c>
    </row>
    <row r="165" s="2" customFormat="1">
      <c r="A165" s="38"/>
      <c r="B165" s="39"/>
      <c r="C165" s="40"/>
      <c r="D165" s="233" t="s">
        <v>139</v>
      </c>
      <c r="E165" s="40"/>
      <c r="F165" s="234" t="s">
        <v>306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139</v>
      </c>
      <c r="AU165" s="17" t="s">
        <v>87</v>
      </c>
    </row>
    <row r="166" s="2" customFormat="1">
      <c r="A166" s="38"/>
      <c r="B166" s="39"/>
      <c r="C166" s="40"/>
      <c r="D166" s="233" t="s">
        <v>141</v>
      </c>
      <c r="E166" s="40"/>
      <c r="F166" s="238" t="s">
        <v>307</v>
      </c>
      <c r="G166" s="40"/>
      <c r="H166" s="40"/>
      <c r="I166" s="235"/>
      <c r="J166" s="40"/>
      <c r="K166" s="40"/>
      <c r="L166" s="44"/>
      <c r="M166" s="236"/>
      <c r="N166" s="237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141</v>
      </c>
      <c r="AU166" s="17" t="s">
        <v>87</v>
      </c>
    </row>
    <row r="167" s="14" customFormat="1">
      <c r="A167" s="14"/>
      <c r="B167" s="265"/>
      <c r="C167" s="266"/>
      <c r="D167" s="233" t="s">
        <v>210</v>
      </c>
      <c r="E167" s="267" t="s">
        <v>1</v>
      </c>
      <c r="F167" s="268" t="s">
        <v>308</v>
      </c>
      <c r="G167" s="266"/>
      <c r="H167" s="267" t="s">
        <v>1</v>
      </c>
      <c r="I167" s="269"/>
      <c r="J167" s="266"/>
      <c r="K167" s="266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210</v>
      </c>
      <c r="AU167" s="274" t="s">
        <v>87</v>
      </c>
      <c r="AV167" s="14" t="s">
        <v>85</v>
      </c>
      <c r="AW167" s="14" t="s">
        <v>34</v>
      </c>
      <c r="AX167" s="14" t="s">
        <v>77</v>
      </c>
      <c r="AY167" s="274" t="s">
        <v>131</v>
      </c>
    </row>
    <row r="168" s="13" customFormat="1">
      <c r="A168" s="13"/>
      <c r="B168" s="239"/>
      <c r="C168" s="240"/>
      <c r="D168" s="233" t="s">
        <v>210</v>
      </c>
      <c r="E168" s="241" t="s">
        <v>1</v>
      </c>
      <c r="F168" s="242" t="s">
        <v>309</v>
      </c>
      <c r="G168" s="240"/>
      <c r="H168" s="243">
        <v>7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210</v>
      </c>
      <c r="AU168" s="249" t="s">
        <v>87</v>
      </c>
      <c r="AV168" s="13" t="s">
        <v>87</v>
      </c>
      <c r="AW168" s="13" t="s">
        <v>34</v>
      </c>
      <c r="AX168" s="13" t="s">
        <v>77</v>
      </c>
      <c r="AY168" s="249" t="s">
        <v>131</v>
      </c>
    </row>
    <row r="169" s="14" customFormat="1">
      <c r="A169" s="14"/>
      <c r="B169" s="265"/>
      <c r="C169" s="266"/>
      <c r="D169" s="233" t="s">
        <v>210</v>
      </c>
      <c r="E169" s="267" t="s">
        <v>1</v>
      </c>
      <c r="F169" s="268" t="s">
        <v>310</v>
      </c>
      <c r="G169" s="266"/>
      <c r="H169" s="267" t="s">
        <v>1</v>
      </c>
      <c r="I169" s="269"/>
      <c r="J169" s="266"/>
      <c r="K169" s="266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210</v>
      </c>
      <c r="AU169" s="274" t="s">
        <v>87</v>
      </c>
      <c r="AV169" s="14" t="s">
        <v>85</v>
      </c>
      <c r="AW169" s="14" t="s">
        <v>34</v>
      </c>
      <c r="AX169" s="14" t="s">
        <v>77</v>
      </c>
      <c r="AY169" s="274" t="s">
        <v>131</v>
      </c>
    </row>
    <row r="170" s="13" customFormat="1">
      <c r="A170" s="13"/>
      <c r="B170" s="239"/>
      <c r="C170" s="240"/>
      <c r="D170" s="233" t="s">
        <v>210</v>
      </c>
      <c r="E170" s="241" t="s">
        <v>1</v>
      </c>
      <c r="F170" s="242" t="s">
        <v>311</v>
      </c>
      <c r="G170" s="240"/>
      <c r="H170" s="243">
        <v>43.75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210</v>
      </c>
      <c r="AU170" s="249" t="s">
        <v>87</v>
      </c>
      <c r="AV170" s="13" t="s">
        <v>87</v>
      </c>
      <c r="AW170" s="13" t="s">
        <v>34</v>
      </c>
      <c r="AX170" s="13" t="s">
        <v>77</v>
      </c>
      <c r="AY170" s="249" t="s">
        <v>131</v>
      </c>
    </row>
    <row r="171" s="15" customFormat="1">
      <c r="A171" s="15"/>
      <c r="B171" s="275"/>
      <c r="C171" s="276"/>
      <c r="D171" s="233" t="s">
        <v>210</v>
      </c>
      <c r="E171" s="277" t="s">
        <v>1</v>
      </c>
      <c r="F171" s="278" t="s">
        <v>312</v>
      </c>
      <c r="G171" s="276"/>
      <c r="H171" s="279">
        <v>50.75</v>
      </c>
      <c r="I171" s="280"/>
      <c r="J171" s="276"/>
      <c r="K171" s="276"/>
      <c r="L171" s="281"/>
      <c r="M171" s="282"/>
      <c r="N171" s="283"/>
      <c r="O171" s="283"/>
      <c r="P171" s="283"/>
      <c r="Q171" s="283"/>
      <c r="R171" s="283"/>
      <c r="S171" s="283"/>
      <c r="T171" s="28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5" t="s">
        <v>210</v>
      </c>
      <c r="AU171" s="285" t="s">
        <v>87</v>
      </c>
      <c r="AV171" s="15" t="s">
        <v>137</v>
      </c>
      <c r="AW171" s="15" t="s">
        <v>34</v>
      </c>
      <c r="AX171" s="15" t="s">
        <v>85</v>
      </c>
      <c r="AY171" s="285" t="s">
        <v>131</v>
      </c>
    </row>
    <row r="172" s="12" customFormat="1" ht="22.8" customHeight="1">
      <c r="A172" s="12"/>
      <c r="B172" s="203"/>
      <c r="C172" s="204"/>
      <c r="D172" s="205" t="s">
        <v>76</v>
      </c>
      <c r="E172" s="217" t="s">
        <v>137</v>
      </c>
      <c r="F172" s="217" t="s">
        <v>204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SUM(P173:P176)</f>
        <v>0</v>
      </c>
      <c r="Q172" s="211"/>
      <c r="R172" s="212">
        <f>SUM(R173:R176)</f>
        <v>0</v>
      </c>
      <c r="S172" s="211"/>
      <c r="T172" s="213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85</v>
      </c>
      <c r="AT172" s="215" t="s">
        <v>76</v>
      </c>
      <c r="AU172" s="215" t="s">
        <v>85</v>
      </c>
      <c r="AY172" s="214" t="s">
        <v>131</v>
      </c>
      <c r="BK172" s="216">
        <f>SUM(BK173:BK176)</f>
        <v>0</v>
      </c>
    </row>
    <row r="173" s="2" customFormat="1" ht="21.75" customHeight="1">
      <c r="A173" s="38"/>
      <c r="B173" s="39"/>
      <c r="C173" s="219" t="s">
        <v>205</v>
      </c>
      <c r="D173" s="219" t="s">
        <v>133</v>
      </c>
      <c r="E173" s="220" t="s">
        <v>313</v>
      </c>
      <c r="F173" s="221" t="s">
        <v>314</v>
      </c>
      <c r="G173" s="222" t="s">
        <v>161</v>
      </c>
      <c r="H173" s="223">
        <v>12.630000000000001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87</v>
      </c>
      <c r="AY173" s="17" t="s">
        <v>131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85</v>
      </c>
      <c r="BK173" s="232">
        <f>ROUND(I173*H173,2)</f>
        <v>0</v>
      </c>
      <c r="BL173" s="17" t="s">
        <v>137</v>
      </c>
      <c r="BM173" s="231" t="s">
        <v>315</v>
      </c>
    </row>
    <row r="174" s="2" customFormat="1">
      <c r="A174" s="38"/>
      <c r="B174" s="39"/>
      <c r="C174" s="40"/>
      <c r="D174" s="233" t="s">
        <v>139</v>
      </c>
      <c r="E174" s="40"/>
      <c r="F174" s="234" t="s">
        <v>316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87</v>
      </c>
    </row>
    <row r="175" s="2" customFormat="1">
      <c r="A175" s="38"/>
      <c r="B175" s="39"/>
      <c r="C175" s="40"/>
      <c r="D175" s="233" t="s">
        <v>141</v>
      </c>
      <c r="E175" s="40"/>
      <c r="F175" s="238" t="s">
        <v>317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141</v>
      </c>
      <c r="AU175" s="17" t="s">
        <v>87</v>
      </c>
    </row>
    <row r="176" s="13" customFormat="1">
      <c r="A176" s="13"/>
      <c r="B176" s="239"/>
      <c r="C176" s="240"/>
      <c r="D176" s="233" t="s">
        <v>210</v>
      </c>
      <c r="E176" s="241" t="s">
        <v>1</v>
      </c>
      <c r="F176" s="242" t="s">
        <v>318</v>
      </c>
      <c r="G176" s="240"/>
      <c r="H176" s="243">
        <v>12.630000000000001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210</v>
      </c>
      <c r="AU176" s="249" t="s">
        <v>87</v>
      </c>
      <c r="AV176" s="13" t="s">
        <v>87</v>
      </c>
      <c r="AW176" s="13" t="s">
        <v>34</v>
      </c>
      <c r="AX176" s="13" t="s">
        <v>85</v>
      </c>
      <c r="AY176" s="249" t="s">
        <v>131</v>
      </c>
    </row>
    <row r="177" s="12" customFormat="1" ht="22.8" customHeight="1">
      <c r="A177" s="12"/>
      <c r="B177" s="203"/>
      <c r="C177" s="204"/>
      <c r="D177" s="205" t="s">
        <v>76</v>
      </c>
      <c r="E177" s="217" t="s">
        <v>164</v>
      </c>
      <c r="F177" s="217" t="s">
        <v>218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SUM(P178:P180)</f>
        <v>0</v>
      </c>
      <c r="Q177" s="211"/>
      <c r="R177" s="212">
        <f>SUM(R178:R180)</f>
        <v>4.8673039999999999</v>
      </c>
      <c r="S177" s="211"/>
      <c r="T177" s="213">
        <f>SUM(T178:T180)</f>
        <v>3.0940000000000003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85</v>
      </c>
      <c r="AT177" s="215" t="s">
        <v>76</v>
      </c>
      <c r="AU177" s="215" t="s">
        <v>85</v>
      </c>
      <c r="AY177" s="214" t="s">
        <v>131</v>
      </c>
      <c r="BK177" s="216">
        <f>SUM(BK178:BK180)</f>
        <v>0</v>
      </c>
    </row>
    <row r="178" s="2" customFormat="1" ht="16.5" customHeight="1">
      <c r="A178" s="38"/>
      <c r="B178" s="39"/>
      <c r="C178" s="219" t="s">
        <v>212</v>
      </c>
      <c r="D178" s="219" t="s">
        <v>133</v>
      </c>
      <c r="E178" s="220" t="s">
        <v>220</v>
      </c>
      <c r="F178" s="221" t="s">
        <v>221</v>
      </c>
      <c r="G178" s="222" t="s">
        <v>136</v>
      </c>
      <c r="H178" s="223">
        <v>88.400000000000006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0.055059999999999998</v>
      </c>
      <c r="R178" s="229">
        <f>Q178*H178</f>
        <v>4.8673039999999999</v>
      </c>
      <c r="S178" s="229">
        <v>0.035000000000000003</v>
      </c>
      <c r="T178" s="230">
        <f>S178*H178</f>
        <v>3.0940000000000003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137</v>
      </c>
      <c r="AT178" s="231" t="s">
        <v>133</v>
      </c>
      <c r="AU178" s="231" t="s">
        <v>87</v>
      </c>
      <c r="AY178" s="17" t="s">
        <v>131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85</v>
      </c>
      <c r="BK178" s="232">
        <f>ROUND(I178*H178,2)</f>
        <v>0</v>
      </c>
      <c r="BL178" s="17" t="s">
        <v>137</v>
      </c>
      <c r="BM178" s="231" t="s">
        <v>319</v>
      </c>
    </row>
    <row r="179" s="2" customFormat="1">
      <c r="A179" s="38"/>
      <c r="B179" s="39"/>
      <c r="C179" s="40"/>
      <c r="D179" s="233" t="s">
        <v>139</v>
      </c>
      <c r="E179" s="40"/>
      <c r="F179" s="234" t="s">
        <v>223</v>
      </c>
      <c r="G179" s="40"/>
      <c r="H179" s="40"/>
      <c r="I179" s="235"/>
      <c r="J179" s="40"/>
      <c r="K179" s="40"/>
      <c r="L179" s="44"/>
      <c r="M179" s="236"/>
      <c r="N179" s="23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139</v>
      </c>
      <c r="AU179" s="17" t="s">
        <v>87</v>
      </c>
    </row>
    <row r="180" s="13" customFormat="1">
      <c r="A180" s="13"/>
      <c r="B180" s="239"/>
      <c r="C180" s="240"/>
      <c r="D180" s="233" t="s">
        <v>210</v>
      </c>
      <c r="E180" s="241" t="s">
        <v>1</v>
      </c>
      <c r="F180" s="242" t="s">
        <v>320</v>
      </c>
      <c r="G180" s="240"/>
      <c r="H180" s="243">
        <v>88.400000000000006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210</v>
      </c>
      <c r="AU180" s="249" t="s">
        <v>87</v>
      </c>
      <c r="AV180" s="13" t="s">
        <v>87</v>
      </c>
      <c r="AW180" s="13" t="s">
        <v>34</v>
      </c>
      <c r="AX180" s="13" t="s">
        <v>85</v>
      </c>
      <c r="AY180" s="249" t="s">
        <v>131</v>
      </c>
    </row>
    <row r="181" s="12" customFormat="1" ht="22.8" customHeight="1">
      <c r="A181" s="12"/>
      <c r="B181" s="203"/>
      <c r="C181" s="204"/>
      <c r="D181" s="205" t="s">
        <v>76</v>
      </c>
      <c r="E181" s="217" t="s">
        <v>180</v>
      </c>
      <c r="F181" s="217" t="s">
        <v>321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SUM(P182:P215)</f>
        <v>0</v>
      </c>
      <c r="Q181" s="211"/>
      <c r="R181" s="212">
        <f>SUM(R182:R215)</f>
        <v>71.362450879999997</v>
      </c>
      <c r="S181" s="211"/>
      <c r="T181" s="213">
        <f>SUM(T182:T215)</f>
        <v>49.565600000000003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85</v>
      </c>
      <c r="AT181" s="215" t="s">
        <v>76</v>
      </c>
      <c r="AU181" s="215" t="s">
        <v>85</v>
      </c>
      <c r="AY181" s="214" t="s">
        <v>131</v>
      </c>
      <c r="BK181" s="216">
        <f>SUM(BK182:BK215)</f>
        <v>0</v>
      </c>
    </row>
    <row r="182" s="2" customFormat="1" ht="16.5" customHeight="1">
      <c r="A182" s="38"/>
      <c r="B182" s="39"/>
      <c r="C182" s="219" t="s">
        <v>219</v>
      </c>
      <c r="D182" s="219" t="s">
        <v>133</v>
      </c>
      <c r="E182" s="220" t="s">
        <v>322</v>
      </c>
      <c r="F182" s="221" t="s">
        <v>323</v>
      </c>
      <c r="G182" s="222" t="s">
        <v>161</v>
      </c>
      <c r="H182" s="223">
        <v>8.75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2.8999999999999999</v>
      </c>
      <c r="T182" s="230">
        <f>S182*H182</f>
        <v>25.375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137</v>
      </c>
      <c r="AT182" s="231" t="s">
        <v>133</v>
      </c>
      <c r="AU182" s="231" t="s">
        <v>87</v>
      </c>
      <c r="AY182" s="17" t="s">
        <v>131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85</v>
      </c>
      <c r="BK182" s="232">
        <f>ROUND(I182*H182,2)</f>
        <v>0</v>
      </c>
      <c r="BL182" s="17" t="s">
        <v>137</v>
      </c>
      <c r="BM182" s="231" t="s">
        <v>324</v>
      </c>
    </row>
    <row r="183" s="2" customFormat="1">
      <c r="A183" s="38"/>
      <c r="B183" s="39"/>
      <c r="C183" s="40"/>
      <c r="D183" s="233" t="s">
        <v>139</v>
      </c>
      <c r="E183" s="40"/>
      <c r="F183" s="234" t="s">
        <v>325</v>
      </c>
      <c r="G183" s="40"/>
      <c r="H183" s="40"/>
      <c r="I183" s="235"/>
      <c r="J183" s="40"/>
      <c r="K183" s="40"/>
      <c r="L183" s="44"/>
      <c r="M183" s="236"/>
      <c r="N183" s="23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139</v>
      </c>
      <c r="AU183" s="17" t="s">
        <v>87</v>
      </c>
    </row>
    <row r="184" s="13" customFormat="1">
      <c r="A184" s="13"/>
      <c r="B184" s="239"/>
      <c r="C184" s="240"/>
      <c r="D184" s="233" t="s">
        <v>210</v>
      </c>
      <c r="E184" s="241" t="s">
        <v>1</v>
      </c>
      <c r="F184" s="242" t="s">
        <v>326</v>
      </c>
      <c r="G184" s="240"/>
      <c r="H184" s="243">
        <v>8.75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210</v>
      </c>
      <c r="AU184" s="249" t="s">
        <v>87</v>
      </c>
      <c r="AV184" s="13" t="s">
        <v>87</v>
      </c>
      <c r="AW184" s="13" t="s">
        <v>34</v>
      </c>
      <c r="AX184" s="13" t="s">
        <v>85</v>
      </c>
      <c r="AY184" s="249" t="s">
        <v>131</v>
      </c>
    </row>
    <row r="185" s="2" customFormat="1" ht="16.5" customHeight="1">
      <c r="A185" s="38"/>
      <c r="B185" s="39"/>
      <c r="C185" s="219" t="s">
        <v>227</v>
      </c>
      <c r="D185" s="219" t="s">
        <v>133</v>
      </c>
      <c r="E185" s="220" t="s">
        <v>327</v>
      </c>
      <c r="F185" s="221" t="s">
        <v>236</v>
      </c>
      <c r="G185" s="222" t="s">
        <v>161</v>
      </c>
      <c r="H185" s="223">
        <v>8.75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42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137</v>
      </c>
      <c r="AT185" s="231" t="s">
        <v>133</v>
      </c>
      <c r="AU185" s="231" t="s">
        <v>87</v>
      </c>
      <c r="AY185" s="17" t="s">
        <v>131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85</v>
      </c>
      <c r="BK185" s="232">
        <f>ROUND(I185*H185,2)</f>
        <v>0</v>
      </c>
      <c r="BL185" s="17" t="s">
        <v>137</v>
      </c>
      <c r="BM185" s="231" t="s">
        <v>328</v>
      </c>
    </row>
    <row r="186" s="2" customFormat="1">
      <c r="A186" s="38"/>
      <c r="B186" s="39"/>
      <c r="C186" s="40"/>
      <c r="D186" s="233" t="s">
        <v>139</v>
      </c>
      <c r="E186" s="40"/>
      <c r="F186" s="234" t="s">
        <v>238</v>
      </c>
      <c r="G186" s="40"/>
      <c r="H186" s="40"/>
      <c r="I186" s="235"/>
      <c r="J186" s="40"/>
      <c r="K186" s="40"/>
      <c r="L186" s="44"/>
      <c r="M186" s="236"/>
      <c r="N186" s="237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139</v>
      </c>
      <c r="AU186" s="17" t="s">
        <v>87</v>
      </c>
    </row>
    <row r="187" s="13" customFormat="1">
      <c r="A187" s="13"/>
      <c r="B187" s="239"/>
      <c r="C187" s="240"/>
      <c r="D187" s="233" t="s">
        <v>210</v>
      </c>
      <c r="E187" s="241" t="s">
        <v>1</v>
      </c>
      <c r="F187" s="242" t="s">
        <v>326</v>
      </c>
      <c r="G187" s="240"/>
      <c r="H187" s="243">
        <v>8.75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210</v>
      </c>
      <c r="AU187" s="249" t="s">
        <v>87</v>
      </c>
      <c r="AV187" s="13" t="s">
        <v>87</v>
      </c>
      <c r="AW187" s="13" t="s">
        <v>34</v>
      </c>
      <c r="AX187" s="13" t="s">
        <v>85</v>
      </c>
      <c r="AY187" s="249" t="s">
        <v>131</v>
      </c>
    </row>
    <row r="188" s="2" customFormat="1" ht="16.5" customHeight="1">
      <c r="A188" s="38"/>
      <c r="B188" s="39"/>
      <c r="C188" s="219" t="s">
        <v>234</v>
      </c>
      <c r="D188" s="219" t="s">
        <v>133</v>
      </c>
      <c r="E188" s="220" t="s">
        <v>329</v>
      </c>
      <c r="F188" s="221" t="s">
        <v>330</v>
      </c>
      <c r="G188" s="222" t="s">
        <v>161</v>
      </c>
      <c r="H188" s="223">
        <v>8.75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137</v>
      </c>
      <c r="AT188" s="231" t="s">
        <v>133</v>
      </c>
      <c r="AU188" s="231" t="s">
        <v>87</v>
      </c>
      <c r="AY188" s="17" t="s">
        <v>131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ROUND(I188*H188,2)</f>
        <v>0</v>
      </c>
      <c r="BL188" s="17" t="s">
        <v>137</v>
      </c>
      <c r="BM188" s="231" t="s">
        <v>331</v>
      </c>
    </row>
    <row r="189" s="2" customFormat="1">
      <c r="A189" s="38"/>
      <c r="B189" s="39"/>
      <c r="C189" s="40"/>
      <c r="D189" s="233" t="s">
        <v>139</v>
      </c>
      <c r="E189" s="40"/>
      <c r="F189" s="234" t="s">
        <v>332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87</v>
      </c>
    </row>
    <row r="190" s="13" customFormat="1">
      <c r="A190" s="13"/>
      <c r="B190" s="239"/>
      <c r="C190" s="240"/>
      <c r="D190" s="233" t="s">
        <v>210</v>
      </c>
      <c r="E190" s="241" t="s">
        <v>1</v>
      </c>
      <c r="F190" s="242" t="s">
        <v>326</v>
      </c>
      <c r="G190" s="240"/>
      <c r="H190" s="243">
        <v>8.75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210</v>
      </c>
      <c r="AU190" s="249" t="s">
        <v>87</v>
      </c>
      <c r="AV190" s="13" t="s">
        <v>87</v>
      </c>
      <c r="AW190" s="13" t="s">
        <v>34</v>
      </c>
      <c r="AX190" s="13" t="s">
        <v>85</v>
      </c>
      <c r="AY190" s="249" t="s">
        <v>131</v>
      </c>
    </row>
    <row r="191" s="2" customFormat="1" ht="16.5" customHeight="1">
      <c r="A191" s="38"/>
      <c r="B191" s="39"/>
      <c r="C191" s="219" t="s">
        <v>241</v>
      </c>
      <c r="D191" s="219" t="s">
        <v>133</v>
      </c>
      <c r="E191" s="220" t="s">
        <v>333</v>
      </c>
      <c r="F191" s="221" t="s">
        <v>334</v>
      </c>
      <c r="G191" s="222" t="s">
        <v>136</v>
      </c>
      <c r="H191" s="223">
        <v>775.22000000000003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137</v>
      </c>
      <c r="AT191" s="231" t="s">
        <v>133</v>
      </c>
      <c r="AU191" s="231" t="s">
        <v>87</v>
      </c>
      <c r="AY191" s="17" t="s">
        <v>131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85</v>
      </c>
      <c r="BK191" s="232">
        <f>ROUND(I191*H191,2)</f>
        <v>0</v>
      </c>
      <c r="BL191" s="17" t="s">
        <v>137</v>
      </c>
      <c r="BM191" s="231" t="s">
        <v>335</v>
      </c>
    </row>
    <row r="192" s="2" customFormat="1">
      <c r="A192" s="38"/>
      <c r="B192" s="39"/>
      <c r="C192" s="40"/>
      <c r="D192" s="233" t="s">
        <v>139</v>
      </c>
      <c r="E192" s="40"/>
      <c r="F192" s="234" t="s">
        <v>334</v>
      </c>
      <c r="G192" s="40"/>
      <c r="H192" s="40"/>
      <c r="I192" s="235"/>
      <c r="J192" s="40"/>
      <c r="K192" s="40"/>
      <c r="L192" s="44"/>
      <c r="M192" s="236"/>
      <c r="N192" s="23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87</v>
      </c>
    </row>
    <row r="193" s="13" customFormat="1">
      <c r="A193" s="13"/>
      <c r="B193" s="239"/>
      <c r="C193" s="240"/>
      <c r="D193" s="233" t="s">
        <v>210</v>
      </c>
      <c r="E193" s="241" t="s">
        <v>1</v>
      </c>
      <c r="F193" s="242" t="s">
        <v>336</v>
      </c>
      <c r="G193" s="240"/>
      <c r="H193" s="243">
        <v>775.22000000000003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210</v>
      </c>
      <c r="AU193" s="249" t="s">
        <v>87</v>
      </c>
      <c r="AV193" s="13" t="s">
        <v>87</v>
      </c>
      <c r="AW193" s="13" t="s">
        <v>34</v>
      </c>
      <c r="AX193" s="13" t="s">
        <v>85</v>
      </c>
      <c r="AY193" s="249" t="s">
        <v>131</v>
      </c>
    </row>
    <row r="194" s="2" customFormat="1" ht="16.5" customHeight="1">
      <c r="A194" s="38"/>
      <c r="B194" s="39"/>
      <c r="C194" s="219" t="s">
        <v>247</v>
      </c>
      <c r="D194" s="219" t="s">
        <v>133</v>
      </c>
      <c r="E194" s="220" t="s">
        <v>337</v>
      </c>
      <c r="F194" s="221" t="s">
        <v>338</v>
      </c>
      <c r="G194" s="222" t="s">
        <v>136</v>
      </c>
      <c r="H194" s="223">
        <v>686.82000000000005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0.078</v>
      </c>
      <c r="R194" s="229">
        <f>Q194*H194</f>
        <v>53.571960000000004</v>
      </c>
      <c r="S194" s="229">
        <v>0.035000000000000003</v>
      </c>
      <c r="T194" s="230">
        <f>S194*H194</f>
        <v>24.038700000000006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137</v>
      </c>
      <c r="AT194" s="231" t="s">
        <v>133</v>
      </c>
      <c r="AU194" s="231" t="s">
        <v>87</v>
      </c>
      <c r="AY194" s="17" t="s">
        <v>131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85</v>
      </c>
      <c r="BK194" s="232">
        <f>ROUND(I194*H194,2)</f>
        <v>0</v>
      </c>
      <c r="BL194" s="17" t="s">
        <v>137</v>
      </c>
      <c r="BM194" s="231" t="s">
        <v>339</v>
      </c>
    </row>
    <row r="195" s="2" customFormat="1">
      <c r="A195" s="38"/>
      <c r="B195" s="39"/>
      <c r="C195" s="40"/>
      <c r="D195" s="233" t="s">
        <v>139</v>
      </c>
      <c r="E195" s="40"/>
      <c r="F195" s="234" t="s">
        <v>340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87</v>
      </c>
    </row>
    <row r="196" s="2" customFormat="1">
      <c r="A196" s="38"/>
      <c r="B196" s="39"/>
      <c r="C196" s="40"/>
      <c r="D196" s="233" t="s">
        <v>141</v>
      </c>
      <c r="E196" s="40"/>
      <c r="F196" s="238" t="s">
        <v>341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141</v>
      </c>
      <c r="AU196" s="17" t="s">
        <v>87</v>
      </c>
    </row>
    <row r="197" s="13" customFormat="1">
      <c r="A197" s="13"/>
      <c r="B197" s="239"/>
      <c r="C197" s="240"/>
      <c r="D197" s="233" t="s">
        <v>210</v>
      </c>
      <c r="E197" s="241" t="s">
        <v>1</v>
      </c>
      <c r="F197" s="242" t="s">
        <v>342</v>
      </c>
      <c r="G197" s="240"/>
      <c r="H197" s="243">
        <v>686.82000000000005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210</v>
      </c>
      <c r="AU197" s="249" t="s">
        <v>87</v>
      </c>
      <c r="AV197" s="13" t="s">
        <v>87</v>
      </c>
      <c r="AW197" s="13" t="s">
        <v>34</v>
      </c>
      <c r="AX197" s="13" t="s">
        <v>85</v>
      </c>
      <c r="AY197" s="249" t="s">
        <v>131</v>
      </c>
    </row>
    <row r="198" s="2" customFormat="1" ht="16.5" customHeight="1">
      <c r="A198" s="38"/>
      <c r="B198" s="39"/>
      <c r="C198" s="219" t="s">
        <v>7</v>
      </c>
      <c r="D198" s="219" t="s">
        <v>133</v>
      </c>
      <c r="E198" s="220" t="s">
        <v>343</v>
      </c>
      <c r="F198" s="221" t="s">
        <v>344</v>
      </c>
      <c r="G198" s="222" t="s">
        <v>161</v>
      </c>
      <c r="H198" s="223">
        <v>13.938000000000001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0.50426000000000004</v>
      </c>
      <c r="R198" s="229">
        <f>Q198*H198</f>
        <v>7.0283758800000005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137</v>
      </c>
      <c r="AT198" s="231" t="s">
        <v>133</v>
      </c>
      <c r="AU198" s="231" t="s">
        <v>87</v>
      </c>
      <c r="AY198" s="17" t="s">
        <v>131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85</v>
      </c>
      <c r="BK198" s="232">
        <f>ROUND(I198*H198,2)</f>
        <v>0</v>
      </c>
      <c r="BL198" s="17" t="s">
        <v>137</v>
      </c>
      <c r="BM198" s="231" t="s">
        <v>345</v>
      </c>
    </row>
    <row r="199" s="2" customFormat="1">
      <c r="A199" s="38"/>
      <c r="B199" s="39"/>
      <c r="C199" s="40"/>
      <c r="D199" s="233" t="s">
        <v>139</v>
      </c>
      <c r="E199" s="40"/>
      <c r="F199" s="234" t="s">
        <v>346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87</v>
      </c>
    </row>
    <row r="200" s="2" customFormat="1">
      <c r="A200" s="38"/>
      <c r="B200" s="39"/>
      <c r="C200" s="40"/>
      <c r="D200" s="233" t="s">
        <v>141</v>
      </c>
      <c r="E200" s="40"/>
      <c r="F200" s="238" t="s">
        <v>217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141</v>
      </c>
      <c r="AU200" s="17" t="s">
        <v>87</v>
      </c>
    </row>
    <row r="201" s="13" customFormat="1">
      <c r="A201" s="13"/>
      <c r="B201" s="239"/>
      <c r="C201" s="240"/>
      <c r="D201" s="233" t="s">
        <v>210</v>
      </c>
      <c r="E201" s="241" t="s">
        <v>1</v>
      </c>
      <c r="F201" s="242" t="s">
        <v>347</v>
      </c>
      <c r="G201" s="240"/>
      <c r="H201" s="243">
        <v>13.938000000000001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210</v>
      </c>
      <c r="AU201" s="249" t="s">
        <v>87</v>
      </c>
      <c r="AV201" s="13" t="s">
        <v>87</v>
      </c>
      <c r="AW201" s="13" t="s">
        <v>34</v>
      </c>
      <c r="AX201" s="13" t="s">
        <v>85</v>
      </c>
      <c r="AY201" s="249" t="s">
        <v>131</v>
      </c>
    </row>
    <row r="202" s="2" customFormat="1" ht="16.5" customHeight="1">
      <c r="A202" s="38"/>
      <c r="B202" s="39"/>
      <c r="C202" s="254" t="s">
        <v>260</v>
      </c>
      <c r="D202" s="254" t="s">
        <v>299</v>
      </c>
      <c r="E202" s="255" t="s">
        <v>348</v>
      </c>
      <c r="F202" s="256" t="s">
        <v>349</v>
      </c>
      <c r="G202" s="257" t="s">
        <v>136</v>
      </c>
      <c r="H202" s="258">
        <v>13.938000000000001</v>
      </c>
      <c r="I202" s="259"/>
      <c r="J202" s="260">
        <f>ROUND(I202*H202,2)</f>
        <v>0</v>
      </c>
      <c r="K202" s="261"/>
      <c r="L202" s="262"/>
      <c r="M202" s="263" t="s">
        <v>1</v>
      </c>
      <c r="N202" s="264" t="s">
        <v>42</v>
      </c>
      <c r="O202" s="91"/>
      <c r="P202" s="229">
        <f>O202*H202</f>
        <v>0</v>
      </c>
      <c r="Q202" s="229">
        <v>0.77000000000000002</v>
      </c>
      <c r="R202" s="229">
        <f>Q202*H202</f>
        <v>10.73226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175</v>
      </c>
      <c r="AT202" s="231" t="s">
        <v>299</v>
      </c>
      <c r="AU202" s="231" t="s">
        <v>87</v>
      </c>
      <c r="AY202" s="17" t="s">
        <v>131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85</v>
      </c>
      <c r="BK202" s="232">
        <f>ROUND(I202*H202,2)</f>
        <v>0</v>
      </c>
      <c r="BL202" s="17" t="s">
        <v>137</v>
      </c>
      <c r="BM202" s="231" t="s">
        <v>350</v>
      </c>
    </row>
    <row r="203" s="2" customFormat="1">
      <c r="A203" s="38"/>
      <c r="B203" s="39"/>
      <c r="C203" s="40"/>
      <c r="D203" s="233" t="s">
        <v>139</v>
      </c>
      <c r="E203" s="40"/>
      <c r="F203" s="234" t="s">
        <v>349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139</v>
      </c>
      <c r="AU203" s="17" t="s">
        <v>87</v>
      </c>
    </row>
    <row r="204" s="2" customFormat="1">
      <c r="A204" s="38"/>
      <c r="B204" s="39"/>
      <c r="C204" s="40"/>
      <c r="D204" s="233" t="s">
        <v>141</v>
      </c>
      <c r="E204" s="40"/>
      <c r="F204" s="238" t="s">
        <v>351</v>
      </c>
      <c r="G204" s="40"/>
      <c r="H204" s="40"/>
      <c r="I204" s="235"/>
      <c r="J204" s="40"/>
      <c r="K204" s="40"/>
      <c r="L204" s="44"/>
      <c r="M204" s="236"/>
      <c r="N204" s="23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141</v>
      </c>
      <c r="AU204" s="17" t="s">
        <v>87</v>
      </c>
    </row>
    <row r="205" s="13" customFormat="1">
      <c r="A205" s="13"/>
      <c r="B205" s="239"/>
      <c r="C205" s="240"/>
      <c r="D205" s="233" t="s">
        <v>210</v>
      </c>
      <c r="E205" s="241" t="s">
        <v>1</v>
      </c>
      <c r="F205" s="242" t="s">
        <v>347</v>
      </c>
      <c r="G205" s="240"/>
      <c r="H205" s="243">
        <v>13.938000000000001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210</v>
      </c>
      <c r="AU205" s="249" t="s">
        <v>87</v>
      </c>
      <c r="AV205" s="13" t="s">
        <v>87</v>
      </c>
      <c r="AW205" s="13" t="s">
        <v>34</v>
      </c>
      <c r="AX205" s="13" t="s">
        <v>85</v>
      </c>
      <c r="AY205" s="249" t="s">
        <v>131</v>
      </c>
    </row>
    <row r="206" s="2" customFormat="1" ht="16.5" customHeight="1">
      <c r="A206" s="38"/>
      <c r="B206" s="39"/>
      <c r="C206" s="219" t="s">
        <v>352</v>
      </c>
      <c r="D206" s="219" t="s">
        <v>133</v>
      </c>
      <c r="E206" s="220" t="s">
        <v>353</v>
      </c>
      <c r="F206" s="221" t="s">
        <v>354</v>
      </c>
      <c r="G206" s="222" t="s">
        <v>355</v>
      </c>
      <c r="H206" s="223">
        <v>24.5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0.0010499999999999999</v>
      </c>
      <c r="R206" s="229">
        <f>Q206*H206</f>
        <v>0.025724999999999998</v>
      </c>
      <c r="S206" s="229">
        <v>0.0061999999999999998</v>
      </c>
      <c r="T206" s="230">
        <f>S206*H206</f>
        <v>0.15190000000000001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137</v>
      </c>
      <c r="AT206" s="231" t="s">
        <v>133</v>
      </c>
      <c r="AU206" s="231" t="s">
        <v>87</v>
      </c>
      <c r="AY206" s="17" t="s">
        <v>131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85</v>
      </c>
      <c r="BK206" s="232">
        <f>ROUND(I206*H206,2)</f>
        <v>0</v>
      </c>
      <c r="BL206" s="17" t="s">
        <v>137</v>
      </c>
      <c r="BM206" s="231" t="s">
        <v>356</v>
      </c>
    </row>
    <row r="207" s="2" customFormat="1">
      <c r="A207" s="38"/>
      <c r="B207" s="39"/>
      <c r="C207" s="40"/>
      <c r="D207" s="233" t="s">
        <v>139</v>
      </c>
      <c r="E207" s="40"/>
      <c r="F207" s="234" t="s">
        <v>357</v>
      </c>
      <c r="G207" s="40"/>
      <c r="H207" s="40"/>
      <c r="I207" s="235"/>
      <c r="J207" s="40"/>
      <c r="K207" s="40"/>
      <c r="L207" s="44"/>
      <c r="M207" s="236"/>
      <c r="N207" s="23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139</v>
      </c>
      <c r="AU207" s="17" t="s">
        <v>87</v>
      </c>
    </row>
    <row r="208" s="2" customFormat="1">
      <c r="A208" s="38"/>
      <c r="B208" s="39"/>
      <c r="C208" s="40"/>
      <c r="D208" s="233" t="s">
        <v>141</v>
      </c>
      <c r="E208" s="40"/>
      <c r="F208" s="238" t="s">
        <v>358</v>
      </c>
      <c r="G208" s="40"/>
      <c r="H208" s="40"/>
      <c r="I208" s="235"/>
      <c r="J208" s="40"/>
      <c r="K208" s="40"/>
      <c r="L208" s="44"/>
      <c r="M208" s="236"/>
      <c r="N208" s="237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141</v>
      </c>
      <c r="AU208" s="17" t="s">
        <v>87</v>
      </c>
    </row>
    <row r="209" s="13" customFormat="1">
      <c r="A209" s="13"/>
      <c r="B209" s="239"/>
      <c r="C209" s="240"/>
      <c r="D209" s="233" t="s">
        <v>210</v>
      </c>
      <c r="E209" s="241" t="s">
        <v>1</v>
      </c>
      <c r="F209" s="242" t="s">
        <v>359</v>
      </c>
      <c r="G209" s="240"/>
      <c r="H209" s="243">
        <v>24.5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210</v>
      </c>
      <c r="AU209" s="249" t="s">
        <v>87</v>
      </c>
      <c r="AV209" s="13" t="s">
        <v>87</v>
      </c>
      <c r="AW209" s="13" t="s">
        <v>34</v>
      </c>
      <c r="AX209" s="13" t="s">
        <v>85</v>
      </c>
      <c r="AY209" s="249" t="s">
        <v>131</v>
      </c>
    </row>
    <row r="210" s="2" customFormat="1" ht="16.5" customHeight="1">
      <c r="A210" s="38"/>
      <c r="B210" s="39"/>
      <c r="C210" s="219" t="s">
        <v>360</v>
      </c>
      <c r="D210" s="219" t="s">
        <v>133</v>
      </c>
      <c r="E210" s="220" t="s">
        <v>361</v>
      </c>
      <c r="F210" s="221" t="s">
        <v>362</v>
      </c>
      <c r="G210" s="222" t="s">
        <v>355</v>
      </c>
      <c r="H210" s="223">
        <v>35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42</v>
      </c>
      <c r="O210" s="91"/>
      <c r="P210" s="229">
        <f>O210*H210</f>
        <v>0</v>
      </c>
      <c r="Q210" s="229">
        <v>2.0000000000000002E-05</v>
      </c>
      <c r="R210" s="229">
        <f>Q210*H210</f>
        <v>0.0007000000000000001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137</v>
      </c>
      <c r="AT210" s="231" t="s">
        <v>133</v>
      </c>
      <c r="AU210" s="231" t="s">
        <v>87</v>
      </c>
      <c r="AY210" s="17" t="s">
        <v>131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85</v>
      </c>
      <c r="BK210" s="232">
        <f>ROUND(I210*H210,2)</f>
        <v>0</v>
      </c>
      <c r="BL210" s="17" t="s">
        <v>137</v>
      </c>
      <c r="BM210" s="231" t="s">
        <v>363</v>
      </c>
    </row>
    <row r="211" s="2" customFormat="1">
      <c r="A211" s="38"/>
      <c r="B211" s="39"/>
      <c r="C211" s="40"/>
      <c r="D211" s="233" t="s">
        <v>139</v>
      </c>
      <c r="E211" s="40"/>
      <c r="F211" s="234" t="s">
        <v>364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87</v>
      </c>
    </row>
    <row r="212" s="13" customFormat="1">
      <c r="A212" s="13"/>
      <c r="B212" s="239"/>
      <c r="C212" s="240"/>
      <c r="D212" s="233" t="s">
        <v>210</v>
      </c>
      <c r="E212" s="241" t="s">
        <v>1</v>
      </c>
      <c r="F212" s="242" t="s">
        <v>365</v>
      </c>
      <c r="G212" s="240"/>
      <c r="H212" s="243">
        <v>35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210</v>
      </c>
      <c r="AU212" s="249" t="s">
        <v>87</v>
      </c>
      <c r="AV212" s="13" t="s">
        <v>87</v>
      </c>
      <c r="AW212" s="13" t="s">
        <v>34</v>
      </c>
      <c r="AX212" s="13" t="s">
        <v>85</v>
      </c>
      <c r="AY212" s="249" t="s">
        <v>131</v>
      </c>
    </row>
    <row r="213" s="2" customFormat="1" ht="21.75" customHeight="1">
      <c r="A213" s="38"/>
      <c r="B213" s="39"/>
      <c r="C213" s="254" t="s">
        <v>366</v>
      </c>
      <c r="D213" s="254" t="s">
        <v>299</v>
      </c>
      <c r="E213" s="255" t="s">
        <v>367</v>
      </c>
      <c r="F213" s="256" t="s">
        <v>368</v>
      </c>
      <c r="G213" s="257" t="s">
        <v>355</v>
      </c>
      <c r="H213" s="258">
        <v>24.5</v>
      </c>
      <c r="I213" s="259"/>
      <c r="J213" s="260">
        <f>ROUND(I213*H213,2)</f>
        <v>0</v>
      </c>
      <c r="K213" s="261"/>
      <c r="L213" s="262"/>
      <c r="M213" s="263" t="s">
        <v>1</v>
      </c>
      <c r="N213" s="264" t="s">
        <v>42</v>
      </c>
      <c r="O213" s="91"/>
      <c r="P213" s="229">
        <f>O213*H213</f>
        <v>0</v>
      </c>
      <c r="Q213" s="229">
        <v>0.00013999999999999999</v>
      </c>
      <c r="R213" s="229">
        <f>Q213*H213</f>
        <v>0.0034299999999999999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175</v>
      </c>
      <c r="AT213" s="231" t="s">
        <v>299</v>
      </c>
      <c r="AU213" s="231" t="s">
        <v>87</v>
      </c>
      <c r="AY213" s="17" t="s">
        <v>131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85</v>
      </c>
      <c r="BK213" s="232">
        <f>ROUND(I213*H213,2)</f>
        <v>0</v>
      </c>
      <c r="BL213" s="17" t="s">
        <v>137</v>
      </c>
      <c r="BM213" s="231" t="s">
        <v>369</v>
      </c>
    </row>
    <row r="214" s="2" customFormat="1">
      <c r="A214" s="38"/>
      <c r="B214" s="39"/>
      <c r="C214" s="40"/>
      <c r="D214" s="233" t="s">
        <v>139</v>
      </c>
      <c r="E214" s="40"/>
      <c r="F214" s="234" t="s">
        <v>368</v>
      </c>
      <c r="G214" s="40"/>
      <c r="H214" s="40"/>
      <c r="I214" s="235"/>
      <c r="J214" s="40"/>
      <c r="K214" s="40"/>
      <c r="L214" s="44"/>
      <c r="M214" s="236"/>
      <c r="N214" s="23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87</v>
      </c>
    </row>
    <row r="215" s="13" customFormat="1">
      <c r="A215" s="13"/>
      <c r="B215" s="239"/>
      <c r="C215" s="240"/>
      <c r="D215" s="233" t="s">
        <v>210</v>
      </c>
      <c r="E215" s="241" t="s">
        <v>1</v>
      </c>
      <c r="F215" s="242" t="s">
        <v>359</v>
      </c>
      <c r="G215" s="240"/>
      <c r="H215" s="243">
        <v>24.5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210</v>
      </c>
      <c r="AU215" s="249" t="s">
        <v>87</v>
      </c>
      <c r="AV215" s="13" t="s">
        <v>87</v>
      </c>
      <c r="AW215" s="13" t="s">
        <v>34</v>
      </c>
      <c r="AX215" s="13" t="s">
        <v>85</v>
      </c>
      <c r="AY215" s="249" t="s">
        <v>131</v>
      </c>
    </row>
    <row r="216" s="12" customFormat="1" ht="22.8" customHeight="1">
      <c r="A216" s="12"/>
      <c r="B216" s="203"/>
      <c r="C216" s="204"/>
      <c r="D216" s="205" t="s">
        <v>76</v>
      </c>
      <c r="E216" s="217" t="s">
        <v>239</v>
      </c>
      <c r="F216" s="217" t="s">
        <v>240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SUM(P217:P226)</f>
        <v>0</v>
      </c>
      <c r="Q216" s="211"/>
      <c r="R216" s="212">
        <f>SUM(R217:R226)</f>
        <v>0</v>
      </c>
      <c r="S216" s="211"/>
      <c r="T216" s="213">
        <f>SUM(T217:T226)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85</v>
      </c>
      <c r="AT216" s="215" t="s">
        <v>76</v>
      </c>
      <c r="AU216" s="215" t="s">
        <v>85</v>
      </c>
      <c r="AY216" s="214" t="s">
        <v>131</v>
      </c>
      <c r="BK216" s="216">
        <f>SUM(BK217:BK226)</f>
        <v>0</v>
      </c>
    </row>
    <row r="217" s="2" customFormat="1" ht="21.75" customHeight="1">
      <c r="A217" s="38"/>
      <c r="B217" s="39"/>
      <c r="C217" s="219" t="s">
        <v>370</v>
      </c>
      <c r="D217" s="219" t="s">
        <v>133</v>
      </c>
      <c r="E217" s="220" t="s">
        <v>242</v>
      </c>
      <c r="F217" s="221" t="s">
        <v>243</v>
      </c>
      <c r="G217" s="222" t="s">
        <v>244</v>
      </c>
      <c r="H217" s="223">
        <v>12.968999999999999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42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137</v>
      </c>
      <c r="AT217" s="231" t="s">
        <v>133</v>
      </c>
      <c r="AU217" s="231" t="s">
        <v>87</v>
      </c>
      <c r="AY217" s="17" t="s">
        <v>131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85</v>
      </c>
      <c r="BK217" s="232">
        <f>ROUND(I217*H217,2)</f>
        <v>0</v>
      </c>
      <c r="BL217" s="17" t="s">
        <v>137</v>
      </c>
      <c r="BM217" s="231" t="s">
        <v>371</v>
      </c>
    </row>
    <row r="218" s="2" customFormat="1">
      <c r="A218" s="38"/>
      <c r="B218" s="39"/>
      <c r="C218" s="40"/>
      <c r="D218" s="233" t="s">
        <v>139</v>
      </c>
      <c r="E218" s="40"/>
      <c r="F218" s="234" t="s">
        <v>246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87</v>
      </c>
    </row>
    <row r="219" s="13" customFormat="1">
      <c r="A219" s="13"/>
      <c r="B219" s="239"/>
      <c r="C219" s="240"/>
      <c r="D219" s="233" t="s">
        <v>210</v>
      </c>
      <c r="E219" s="241" t="s">
        <v>1</v>
      </c>
      <c r="F219" s="242" t="s">
        <v>372</v>
      </c>
      <c r="G219" s="240"/>
      <c r="H219" s="243">
        <v>12.968999999999999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210</v>
      </c>
      <c r="AU219" s="249" t="s">
        <v>87</v>
      </c>
      <c r="AV219" s="13" t="s">
        <v>87</v>
      </c>
      <c r="AW219" s="13" t="s">
        <v>34</v>
      </c>
      <c r="AX219" s="13" t="s">
        <v>85</v>
      </c>
      <c r="AY219" s="249" t="s">
        <v>131</v>
      </c>
    </row>
    <row r="220" s="2" customFormat="1" ht="16.5" customHeight="1">
      <c r="A220" s="38"/>
      <c r="B220" s="39"/>
      <c r="C220" s="219" t="s">
        <v>373</v>
      </c>
      <c r="D220" s="219" t="s">
        <v>133</v>
      </c>
      <c r="E220" s="220" t="s">
        <v>248</v>
      </c>
      <c r="F220" s="221" t="s">
        <v>249</v>
      </c>
      <c r="G220" s="222" t="s">
        <v>244</v>
      </c>
      <c r="H220" s="223">
        <v>12.968999999999999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42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137</v>
      </c>
      <c r="AT220" s="231" t="s">
        <v>133</v>
      </c>
      <c r="AU220" s="231" t="s">
        <v>87</v>
      </c>
      <c r="AY220" s="17" t="s">
        <v>131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85</v>
      </c>
      <c r="BK220" s="232">
        <f>ROUND(I220*H220,2)</f>
        <v>0</v>
      </c>
      <c r="BL220" s="17" t="s">
        <v>137</v>
      </c>
      <c r="BM220" s="231" t="s">
        <v>374</v>
      </c>
    </row>
    <row r="221" s="2" customFormat="1">
      <c r="A221" s="38"/>
      <c r="B221" s="39"/>
      <c r="C221" s="40"/>
      <c r="D221" s="233" t="s">
        <v>139</v>
      </c>
      <c r="E221" s="40"/>
      <c r="F221" s="234" t="s">
        <v>251</v>
      </c>
      <c r="G221" s="40"/>
      <c r="H221" s="40"/>
      <c r="I221" s="235"/>
      <c r="J221" s="40"/>
      <c r="K221" s="40"/>
      <c r="L221" s="44"/>
      <c r="M221" s="236"/>
      <c r="N221" s="23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139</v>
      </c>
      <c r="AU221" s="17" t="s">
        <v>87</v>
      </c>
    </row>
    <row r="222" s="13" customFormat="1">
      <c r="A222" s="13"/>
      <c r="B222" s="239"/>
      <c r="C222" s="240"/>
      <c r="D222" s="233" t="s">
        <v>210</v>
      </c>
      <c r="E222" s="241" t="s">
        <v>1</v>
      </c>
      <c r="F222" s="242" t="s">
        <v>372</v>
      </c>
      <c r="G222" s="240"/>
      <c r="H222" s="243">
        <v>12.968999999999999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210</v>
      </c>
      <c r="AU222" s="249" t="s">
        <v>87</v>
      </c>
      <c r="AV222" s="13" t="s">
        <v>87</v>
      </c>
      <c r="AW222" s="13" t="s">
        <v>34</v>
      </c>
      <c r="AX222" s="13" t="s">
        <v>85</v>
      </c>
      <c r="AY222" s="249" t="s">
        <v>131</v>
      </c>
    </row>
    <row r="223" s="2" customFormat="1" ht="16.5" customHeight="1">
      <c r="A223" s="38"/>
      <c r="B223" s="39"/>
      <c r="C223" s="219" t="s">
        <v>375</v>
      </c>
      <c r="D223" s="219" t="s">
        <v>133</v>
      </c>
      <c r="E223" s="220" t="s">
        <v>253</v>
      </c>
      <c r="F223" s="221" t="s">
        <v>254</v>
      </c>
      <c r="G223" s="222" t="s">
        <v>244</v>
      </c>
      <c r="H223" s="223">
        <v>246.411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42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137</v>
      </c>
      <c r="AT223" s="231" t="s">
        <v>133</v>
      </c>
      <c r="AU223" s="231" t="s">
        <v>87</v>
      </c>
      <c r="AY223" s="17" t="s">
        <v>131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85</v>
      </c>
      <c r="BK223" s="232">
        <f>ROUND(I223*H223,2)</f>
        <v>0</v>
      </c>
      <c r="BL223" s="17" t="s">
        <v>137</v>
      </c>
      <c r="BM223" s="231" t="s">
        <v>376</v>
      </c>
    </row>
    <row r="224" s="2" customFormat="1">
      <c r="A224" s="38"/>
      <c r="B224" s="39"/>
      <c r="C224" s="40"/>
      <c r="D224" s="233" t="s">
        <v>139</v>
      </c>
      <c r="E224" s="40"/>
      <c r="F224" s="234" t="s">
        <v>256</v>
      </c>
      <c r="G224" s="40"/>
      <c r="H224" s="40"/>
      <c r="I224" s="235"/>
      <c r="J224" s="40"/>
      <c r="K224" s="40"/>
      <c r="L224" s="44"/>
      <c r="M224" s="236"/>
      <c r="N224" s="237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87</v>
      </c>
    </row>
    <row r="225" s="13" customFormat="1">
      <c r="A225" s="13"/>
      <c r="B225" s="239"/>
      <c r="C225" s="240"/>
      <c r="D225" s="233" t="s">
        <v>210</v>
      </c>
      <c r="E225" s="241" t="s">
        <v>1</v>
      </c>
      <c r="F225" s="242" t="s">
        <v>372</v>
      </c>
      <c r="G225" s="240"/>
      <c r="H225" s="243">
        <v>12.968999999999999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210</v>
      </c>
      <c r="AU225" s="249" t="s">
        <v>87</v>
      </c>
      <c r="AV225" s="13" t="s">
        <v>87</v>
      </c>
      <c r="AW225" s="13" t="s">
        <v>34</v>
      </c>
      <c r="AX225" s="13" t="s">
        <v>77</v>
      </c>
      <c r="AY225" s="249" t="s">
        <v>131</v>
      </c>
    </row>
    <row r="226" s="13" customFormat="1">
      <c r="A226" s="13"/>
      <c r="B226" s="239"/>
      <c r="C226" s="240"/>
      <c r="D226" s="233" t="s">
        <v>210</v>
      </c>
      <c r="E226" s="241" t="s">
        <v>1</v>
      </c>
      <c r="F226" s="242" t="s">
        <v>377</v>
      </c>
      <c r="G226" s="240"/>
      <c r="H226" s="243">
        <v>246.411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210</v>
      </c>
      <c r="AU226" s="249" t="s">
        <v>87</v>
      </c>
      <c r="AV226" s="13" t="s">
        <v>87</v>
      </c>
      <c r="AW226" s="13" t="s">
        <v>34</v>
      </c>
      <c r="AX226" s="13" t="s">
        <v>85</v>
      </c>
      <c r="AY226" s="249" t="s">
        <v>131</v>
      </c>
    </row>
    <row r="227" s="12" customFormat="1" ht="22.8" customHeight="1">
      <c r="A227" s="12"/>
      <c r="B227" s="203"/>
      <c r="C227" s="204"/>
      <c r="D227" s="205" t="s">
        <v>76</v>
      </c>
      <c r="E227" s="217" t="s">
        <v>258</v>
      </c>
      <c r="F227" s="217" t="s">
        <v>259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SUM(P228:P230)</f>
        <v>0</v>
      </c>
      <c r="Q227" s="211"/>
      <c r="R227" s="212">
        <f>SUM(R228:R230)</f>
        <v>0</v>
      </c>
      <c r="S227" s="211"/>
      <c r="T227" s="213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85</v>
      </c>
      <c r="AT227" s="215" t="s">
        <v>76</v>
      </c>
      <c r="AU227" s="215" t="s">
        <v>85</v>
      </c>
      <c r="AY227" s="214" t="s">
        <v>131</v>
      </c>
      <c r="BK227" s="216">
        <f>SUM(BK228:BK230)</f>
        <v>0</v>
      </c>
    </row>
    <row r="228" s="2" customFormat="1" ht="16.5" customHeight="1">
      <c r="A228" s="38"/>
      <c r="B228" s="39"/>
      <c r="C228" s="219" t="s">
        <v>378</v>
      </c>
      <c r="D228" s="219" t="s">
        <v>133</v>
      </c>
      <c r="E228" s="220" t="s">
        <v>261</v>
      </c>
      <c r="F228" s="221" t="s">
        <v>262</v>
      </c>
      <c r="G228" s="222" t="s">
        <v>244</v>
      </c>
      <c r="H228" s="223">
        <v>244.33099999999999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42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137</v>
      </c>
      <c r="AT228" s="231" t="s">
        <v>133</v>
      </c>
      <c r="AU228" s="231" t="s">
        <v>87</v>
      </c>
      <c r="AY228" s="17" t="s">
        <v>131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85</v>
      </c>
      <c r="BK228" s="232">
        <f>ROUND(I228*H228,2)</f>
        <v>0</v>
      </c>
      <c r="BL228" s="17" t="s">
        <v>137</v>
      </c>
      <c r="BM228" s="231" t="s">
        <v>379</v>
      </c>
    </row>
    <row r="229" s="2" customFormat="1">
      <c r="A229" s="38"/>
      <c r="B229" s="39"/>
      <c r="C229" s="40"/>
      <c r="D229" s="233" t="s">
        <v>139</v>
      </c>
      <c r="E229" s="40"/>
      <c r="F229" s="234" t="s">
        <v>264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139</v>
      </c>
      <c r="AU229" s="17" t="s">
        <v>87</v>
      </c>
    </row>
    <row r="230" s="2" customFormat="1">
      <c r="A230" s="38"/>
      <c r="B230" s="39"/>
      <c r="C230" s="40"/>
      <c r="D230" s="233" t="s">
        <v>141</v>
      </c>
      <c r="E230" s="40"/>
      <c r="F230" s="238" t="s">
        <v>265</v>
      </c>
      <c r="G230" s="40"/>
      <c r="H230" s="40"/>
      <c r="I230" s="235"/>
      <c r="J230" s="40"/>
      <c r="K230" s="40"/>
      <c r="L230" s="44"/>
      <c r="M230" s="250"/>
      <c r="N230" s="251"/>
      <c r="O230" s="252"/>
      <c r="P230" s="252"/>
      <c r="Q230" s="252"/>
      <c r="R230" s="252"/>
      <c r="S230" s="252"/>
      <c r="T230" s="25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141</v>
      </c>
      <c r="AU230" s="17" t="s">
        <v>87</v>
      </c>
    </row>
    <row r="231" s="2" customFormat="1" ht="6.96" customHeight="1">
      <c r="A231" s="38"/>
      <c r="B231" s="66"/>
      <c r="C231" s="67"/>
      <c r="D231" s="67"/>
      <c r="E231" s="67"/>
      <c r="F231" s="67"/>
      <c r="G231" s="67"/>
      <c r="H231" s="67"/>
      <c r="I231" s="67"/>
      <c r="J231" s="67"/>
      <c r="K231" s="67"/>
      <c r="L231" s="44"/>
      <c r="M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</sheetData>
  <sheetProtection sheet="1" autoFilter="0" formatColumns="0" formatRows="0" objects="1" scenarios="1" spinCount="100000" saltValue="vlquxesyG+P43yEXoOWL1nL3P1gRlDd3v05XIWU66VSnFpLBhNXxEWtLZrsUwgUd33acShsE25HMtL1Zx4GHOg==" hashValue="SdreJtrX9jWH/CZ/Y+a0MNxxWGvMj3kjmyMm7XiOrFOMn6t/cmMwCKHZXeEGjHh+lNQeKmEsLEvJYIJQyhOq+A==" algorithmName="SHA-512" password="CC35"/>
  <autoFilter ref="C124:K23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Hážovický potok, U pivovaru –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ROUND((SUM(BE121:BE178)),  2)</f>
        <v>0</v>
      </c>
      <c r="G33" s="38"/>
      <c r="H33" s="38"/>
      <c r="I33" s="155">
        <v>0.20999999999999999</v>
      </c>
      <c r="J33" s="154">
        <f>ROUND(((SUM(BE121:BE178))*I33),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ROUND((SUM(BF121:BF178)),  2)</f>
        <v>0</v>
      </c>
      <c r="G34" s="38"/>
      <c r="H34" s="38"/>
      <c r="I34" s="155">
        <v>0.12</v>
      </c>
      <c r="J34" s="154">
        <f>ROUND(((SUM(BF121:BF178))*I34),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ROUND((SUM(BH121:BH178)),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Hážovický potok, U pivovaru –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úsek III ř.km 0,32-0,56 - Za nádražím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Rožnov pod Radhoštěm</v>
      </c>
      <c r="G89" s="40"/>
      <c r="H89" s="40"/>
      <c r="I89" s="32" t="s">
        <v>22</v>
      </c>
      <c r="J89" s="79" t="str">
        <f>IF(J12="","",J12)</f>
        <v>20. 3. 2025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J158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Hážovický potok, U pivovaru – oprava toku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03 - úsek III ř.km 0,32-0,56 - Za nádražím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Rožnov pod Radhoštěm</v>
      </c>
      <c r="G115" s="40"/>
      <c r="H115" s="40"/>
      <c r="I115" s="32" t="s">
        <v>22</v>
      </c>
      <c r="J115" s="79" t="str">
        <f>IF(J12="","",J12)</f>
        <v>20. 3. 2025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30</v>
      </c>
      <c r="J117" s="36" t="str">
        <f>E21</f>
        <v>Ing. Tomáš Pecival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Tomáš Pecival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117</v>
      </c>
      <c r="D120" s="194" t="s">
        <v>62</v>
      </c>
      <c r="E120" s="194" t="s">
        <v>58</v>
      </c>
      <c r="F120" s="194" t="s">
        <v>59</v>
      </c>
      <c r="G120" s="194" t="s">
        <v>118</v>
      </c>
      <c r="H120" s="194" t="s">
        <v>119</v>
      </c>
      <c r="I120" s="194" t="s">
        <v>120</v>
      </c>
      <c r="J120" s="195" t="s">
        <v>105</v>
      </c>
      <c r="K120" s="196" t="s">
        <v>121</v>
      </c>
      <c r="L120" s="197"/>
      <c r="M120" s="100" t="s">
        <v>1</v>
      </c>
      <c r="N120" s="101" t="s">
        <v>41</v>
      </c>
      <c r="O120" s="101" t="s">
        <v>122</v>
      </c>
      <c r="P120" s="101" t="s">
        <v>123</v>
      </c>
      <c r="Q120" s="101" t="s">
        <v>124</v>
      </c>
      <c r="R120" s="101" t="s">
        <v>125</v>
      </c>
      <c r="S120" s="101" t="s">
        <v>126</v>
      </c>
      <c r="T120" s="102" t="s">
        <v>127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128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607.50404639999988</v>
      </c>
      <c r="S121" s="104"/>
      <c r="T121" s="201">
        <f>T122</f>
        <v>1585.675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107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129</v>
      </c>
      <c r="F122" s="206" t="s">
        <v>130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P123+P158+P163+P175</f>
        <v>0</v>
      </c>
      <c r="Q122" s="211"/>
      <c r="R122" s="212">
        <f>R123+R158+R163+R175</f>
        <v>607.50404639999988</v>
      </c>
      <c r="S122" s="211"/>
      <c r="T122" s="213">
        <f>T123+T158+T163+T175</f>
        <v>1585.675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131</v>
      </c>
      <c r="BK122" s="216">
        <f>BK123+BK158+BK163+BK175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85</v>
      </c>
      <c r="F123" s="217" t="s">
        <v>132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SUM(P124:P157)</f>
        <v>0</v>
      </c>
      <c r="Q123" s="211"/>
      <c r="R123" s="212">
        <f>SUM(R124:R157)</f>
        <v>0.015938000000000001</v>
      </c>
      <c r="S123" s="211"/>
      <c r="T123" s="213">
        <f>SUM(T124:T157)</f>
        <v>1585.675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85</v>
      </c>
      <c r="AY123" s="214" t="s">
        <v>131</v>
      </c>
      <c r="BK123" s="216">
        <f>SUM(BK124:BK157)</f>
        <v>0</v>
      </c>
    </row>
    <row r="124" s="2" customFormat="1" ht="24.15" customHeight="1">
      <c r="A124" s="38"/>
      <c r="B124" s="39"/>
      <c r="C124" s="219" t="s">
        <v>85</v>
      </c>
      <c r="D124" s="219" t="s">
        <v>133</v>
      </c>
      <c r="E124" s="220" t="s">
        <v>150</v>
      </c>
      <c r="F124" s="221" t="s">
        <v>151</v>
      </c>
      <c r="G124" s="222" t="s">
        <v>136</v>
      </c>
      <c r="H124" s="223">
        <v>10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137</v>
      </c>
      <c r="AT124" s="231" t="s">
        <v>133</v>
      </c>
      <c r="AU124" s="231" t="s">
        <v>87</v>
      </c>
      <c r="AY124" s="17" t="s">
        <v>131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137</v>
      </c>
      <c r="BM124" s="231" t="s">
        <v>381</v>
      </c>
    </row>
    <row r="125" s="2" customFormat="1">
      <c r="A125" s="38"/>
      <c r="B125" s="39"/>
      <c r="C125" s="40"/>
      <c r="D125" s="233" t="s">
        <v>139</v>
      </c>
      <c r="E125" s="40"/>
      <c r="F125" s="234" t="s">
        <v>153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87</v>
      </c>
    </row>
    <row r="126" s="2" customFormat="1">
      <c r="A126" s="38"/>
      <c r="B126" s="39"/>
      <c r="C126" s="40"/>
      <c r="D126" s="233" t="s">
        <v>141</v>
      </c>
      <c r="E126" s="40"/>
      <c r="F126" s="238" t="s">
        <v>148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141</v>
      </c>
      <c r="AU126" s="17" t="s">
        <v>87</v>
      </c>
    </row>
    <row r="127" s="2" customFormat="1" ht="16.5" customHeight="1">
      <c r="A127" s="38"/>
      <c r="B127" s="39"/>
      <c r="C127" s="219" t="s">
        <v>87</v>
      </c>
      <c r="D127" s="219" t="s">
        <v>133</v>
      </c>
      <c r="E127" s="220" t="s">
        <v>382</v>
      </c>
      <c r="F127" s="221" t="s">
        <v>383</v>
      </c>
      <c r="G127" s="222" t="s">
        <v>161</v>
      </c>
      <c r="H127" s="223">
        <v>871.25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1.8200000000000001</v>
      </c>
      <c r="T127" s="230">
        <f>S127*H127</f>
        <v>1585.675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137</v>
      </c>
      <c r="AT127" s="231" t="s">
        <v>133</v>
      </c>
      <c r="AU127" s="231" t="s">
        <v>87</v>
      </c>
      <c r="AY127" s="17" t="s">
        <v>131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137</v>
      </c>
      <c r="BM127" s="231" t="s">
        <v>384</v>
      </c>
    </row>
    <row r="128" s="2" customFormat="1">
      <c r="A128" s="38"/>
      <c r="B128" s="39"/>
      <c r="C128" s="40"/>
      <c r="D128" s="233" t="s">
        <v>139</v>
      </c>
      <c r="E128" s="40"/>
      <c r="F128" s="234" t="s">
        <v>385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87</v>
      </c>
    </row>
    <row r="129" s="13" customFormat="1">
      <c r="A129" s="13"/>
      <c r="B129" s="239"/>
      <c r="C129" s="240"/>
      <c r="D129" s="233" t="s">
        <v>210</v>
      </c>
      <c r="E129" s="241" t="s">
        <v>1</v>
      </c>
      <c r="F129" s="242" t="s">
        <v>386</v>
      </c>
      <c r="G129" s="240"/>
      <c r="H129" s="243">
        <v>871.25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210</v>
      </c>
      <c r="AU129" s="249" t="s">
        <v>87</v>
      </c>
      <c r="AV129" s="13" t="s">
        <v>87</v>
      </c>
      <c r="AW129" s="13" t="s">
        <v>34</v>
      </c>
      <c r="AX129" s="13" t="s">
        <v>85</v>
      </c>
      <c r="AY129" s="249" t="s">
        <v>131</v>
      </c>
    </row>
    <row r="130" s="2" customFormat="1" ht="16.5" customHeight="1">
      <c r="A130" s="38"/>
      <c r="B130" s="39"/>
      <c r="C130" s="219" t="s">
        <v>149</v>
      </c>
      <c r="D130" s="219" t="s">
        <v>133</v>
      </c>
      <c r="E130" s="220" t="s">
        <v>329</v>
      </c>
      <c r="F130" s="221" t="s">
        <v>330</v>
      </c>
      <c r="G130" s="222" t="s">
        <v>161</v>
      </c>
      <c r="H130" s="223">
        <v>871.25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87</v>
      </c>
      <c r="AY130" s="17" t="s">
        <v>131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137</v>
      </c>
      <c r="BM130" s="231" t="s">
        <v>387</v>
      </c>
    </row>
    <row r="131" s="2" customFormat="1">
      <c r="A131" s="38"/>
      <c r="B131" s="39"/>
      <c r="C131" s="40"/>
      <c r="D131" s="233" t="s">
        <v>139</v>
      </c>
      <c r="E131" s="40"/>
      <c r="F131" s="234" t="s">
        <v>332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87</v>
      </c>
    </row>
    <row r="132" s="13" customFormat="1">
      <c r="A132" s="13"/>
      <c r="B132" s="239"/>
      <c r="C132" s="240"/>
      <c r="D132" s="233" t="s">
        <v>210</v>
      </c>
      <c r="E132" s="241" t="s">
        <v>1</v>
      </c>
      <c r="F132" s="242" t="s">
        <v>386</v>
      </c>
      <c r="G132" s="240"/>
      <c r="H132" s="243">
        <v>871.25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210</v>
      </c>
      <c r="AU132" s="249" t="s">
        <v>87</v>
      </c>
      <c r="AV132" s="13" t="s">
        <v>87</v>
      </c>
      <c r="AW132" s="13" t="s">
        <v>34</v>
      </c>
      <c r="AX132" s="13" t="s">
        <v>85</v>
      </c>
      <c r="AY132" s="249" t="s">
        <v>131</v>
      </c>
    </row>
    <row r="133" s="2" customFormat="1" ht="21.75" customHeight="1">
      <c r="A133" s="38"/>
      <c r="B133" s="39"/>
      <c r="C133" s="219" t="s">
        <v>137</v>
      </c>
      <c r="D133" s="219" t="s">
        <v>133</v>
      </c>
      <c r="E133" s="220" t="s">
        <v>388</v>
      </c>
      <c r="F133" s="221" t="s">
        <v>389</v>
      </c>
      <c r="G133" s="222" t="s">
        <v>161</v>
      </c>
      <c r="H133" s="223">
        <v>398.43799999999999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87</v>
      </c>
      <c r="AY133" s="17" t="s">
        <v>131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137</v>
      </c>
      <c r="BM133" s="231" t="s">
        <v>390</v>
      </c>
    </row>
    <row r="134" s="2" customFormat="1">
      <c r="A134" s="38"/>
      <c r="B134" s="39"/>
      <c r="C134" s="40"/>
      <c r="D134" s="233" t="s">
        <v>139</v>
      </c>
      <c r="E134" s="40"/>
      <c r="F134" s="234" t="s">
        <v>391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87</v>
      </c>
    </row>
    <row r="135" s="13" customFormat="1">
      <c r="A135" s="13"/>
      <c r="B135" s="239"/>
      <c r="C135" s="240"/>
      <c r="D135" s="233" t="s">
        <v>210</v>
      </c>
      <c r="E135" s="241" t="s">
        <v>1</v>
      </c>
      <c r="F135" s="242" t="s">
        <v>392</v>
      </c>
      <c r="G135" s="240"/>
      <c r="H135" s="243">
        <v>398.43799999999999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210</v>
      </c>
      <c r="AU135" s="249" t="s">
        <v>87</v>
      </c>
      <c r="AV135" s="13" t="s">
        <v>87</v>
      </c>
      <c r="AW135" s="13" t="s">
        <v>34</v>
      </c>
      <c r="AX135" s="13" t="s">
        <v>85</v>
      </c>
      <c r="AY135" s="249" t="s">
        <v>131</v>
      </c>
    </row>
    <row r="136" s="2" customFormat="1" ht="16.5" customHeight="1">
      <c r="A136" s="38"/>
      <c r="B136" s="39"/>
      <c r="C136" s="219" t="s">
        <v>158</v>
      </c>
      <c r="D136" s="219" t="s">
        <v>133</v>
      </c>
      <c r="E136" s="220" t="s">
        <v>393</v>
      </c>
      <c r="F136" s="221" t="s">
        <v>394</v>
      </c>
      <c r="G136" s="222" t="s">
        <v>161</v>
      </c>
      <c r="H136" s="223">
        <v>398.43799999999999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87</v>
      </c>
      <c r="AY136" s="17" t="s">
        <v>131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137</v>
      </c>
      <c r="BM136" s="231" t="s">
        <v>395</v>
      </c>
    </row>
    <row r="137" s="2" customFormat="1">
      <c r="A137" s="38"/>
      <c r="B137" s="39"/>
      <c r="C137" s="40"/>
      <c r="D137" s="233" t="s">
        <v>139</v>
      </c>
      <c r="E137" s="40"/>
      <c r="F137" s="234" t="s">
        <v>396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87</v>
      </c>
    </row>
    <row r="138" s="13" customFormat="1">
      <c r="A138" s="13"/>
      <c r="B138" s="239"/>
      <c r="C138" s="240"/>
      <c r="D138" s="233" t="s">
        <v>210</v>
      </c>
      <c r="E138" s="241" t="s">
        <v>1</v>
      </c>
      <c r="F138" s="242" t="s">
        <v>392</v>
      </c>
      <c r="G138" s="240"/>
      <c r="H138" s="243">
        <v>398.43799999999999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210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131</v>
      </c>
    </row>
    <row r="139" s="2" customFormat="1" ht="16.5" customHeight="1">
      <c r="A139" s="38"/>
      <c r="B139" s="39"/>
      <c r="C139" s="219" t="s">
        <v>164</v>
      </c>
      <c r="D139" s="219" t="s">
        <v>133</v>
      </c>
      <c r="E139" s="220" t="s">
        <v>283</v>
      </c>
      <c r="F139" s="221" t="s">
        <v>284</v>
      </c>
      <c r="G139" s="222" t="s">
        <v>161</v>
      </c>
      <c r="H139" s="223">
        <v>398.43799999999999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137</v>
      </c>
      <c r="AT139" s="231" t="s">
        <v>133</v>
      </c>
      <c r="AU139" s="231" t="s">
        <v>87</v>
      </c>
      <c r="AY139" s="17" t="s">
        <v>131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85</v>
      </c>
      <c r="BK139" s="232">
        <f>ROUND(I139*H139,2)</f>
        <v>0</v>
      </c>
      <c r="BL139" s="17" t="s">
        <v>137</v>
      </c>
      <c r="BM139" s="231" t="s">
        <v>397</v>
      </c>
    </row>
    <row r="140" s="2" customFormat="1">
      <c r="A140" s="38"/>
      <c r="B140" s="39"/>
      <c r="C140" s="40"/>
      <c r="D140" s="233" t="s">
        <v>139</v>
      </c>
      <c r="E140" s="40"/>
      <c r="F140" s="234" t="s">
        <v>286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139</v>
      </c>
      <c r="AU140" s="17" t="s">
        <v>87</v>
      </c>
    </row>
    <row r="141" s="13" customFormat="1">
      <c r="A141" s="13"/>
      <c r="B141" s="239"/>
      <c r="C141" s="240"/>
      <c r="D141" s="233" t="s">
        <v>210</v>
      </c>
      <c r="E141" s="241" t="s">
        <v>1</v>
      </c>
      <c r="F141" s="242" t="s">
        <v>392</v>
      </c>
      <c r="G141" s="240"/>
      <c r="H141" s="243">
        <v>398.43799999999999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210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131</v>
      </c>
    </row>
    <row r="142" s="2" customFormat="1" ht="16.5" customHeight="1">
      <c r="A142" s="38"/>
      <c r="B142" s="39"/>
      <c r="C142" s="219" t="s">
        <v>170</v>
      </c>
      <c r="D142" s="219" t="s">
        <v>133</v>
      </c>
      <c r="E142" s="220" t="s">
        <v>398</v>
      </c>
      <c r="F142" s="221" t="s">
        <v>399</v>
      </c>
      <c r="G142" s="222" t="s">
        <v>136</v>
      </c>
      <c r="H142" s="223">
        <v>1062.5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137</v>
      </c>
      <c r="AT142" s="231" t="s">
        <v>133</v>
      </c>
      <c r="AU142" s="231" t="s">
        <v>87</v>
      </c>
      <c r="AY142" s="17" t="s">
        <v>131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137</v>
      </c>
      <c r="BM142" s="231" t="s">
        <v>400</v>
      </c>
    </row>
    <row r="143" s="2" customFormat="1">
      <c r="A143" s="38"/>
      <c r="B143" s="39"/>
      <c r="C143" s="40"/>
      <c r="D143" s="233" t="s">
        <v>139</v>
      </c>
      <c r="E143" s="40"/>
      <c r="F143" s="234" t="s">
        <v>401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87</v>
      </c>
    </row>
    <row r="144" s="2" customFormat="1">
      <c r="A144" s="38"/>
      <c r="B144" s="39"/>
      <c r="C144" s="40"/>
      <c r="D144" s="233" t="s">
        <v>141</v>
      </c>
      <c r="E144" s="40"/>
      <c r="F144" s="238" t="s">
        <v>402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141</v>
      </c>
      <c r="AU144" s="17" t="s">
        <v>87</v>
      </c>
    </row>
    <row r="145" s="13" customFormat="1">
      <c r="A145" s="13"/>
      <c r="B145" s="239"/>
      <c r="C145" s="240"/>
      <c r="D145" s="233" t="s">
        <v>210</v>
      </c>
      <c r="E145" s="241" t="s">
        <v>1</v>
      </c>
      <c r="F145" s="242" t="s">
        <v>403</v>
      </c>
      <c r="G145" s="240"/>
      <c r="H145" s="243">
        <v>1062.5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210</v>
      </c>
      <c r="AU145" s="249" t="s">
        <v>87</v>
      </c>
      <c r="AV145" s="13" t="s">
        <v>87</v>
      </c>
      <c r="AW145" s="13" t="s">
        <v>34</v>
      </c>
      <c r="AX145" s="13" t="s">
        <v>85</v>
      </c>
      <c r="AY145" s="249" t="s">
        <v>131</v>
      </c>
    </row>
    <row r="146" s="2" customFormat="1" ht="16.5" customHeight="1">
      <c r="A146" s="38"/>
      <c r="B146" s="39"/>
      <c r="C146" s="254" t="s">
        <v>175</v>
      </c>
      <c r="D146" s="254" t="s">
        <v>299</v>
      </c>
      <c r="E146" s="255" t="s">
        <v>404</v>
      </c>
      <c r="F146" s="256" t="s">
        <v>405</v>
      </c>
      <c r="G146" s="257" t="s">
        <v>406</v>
      </c>
      <c r="H146" s="258">
        <v>15.938000000000001</v>
      </c>
      <c r="I146" s="259"/>
      <c r="J146" s="260">
        <f>ROUND(I146*H146,2)</f>
        <v>0</v>
      </c>
      <c r="K146" s="261"/>
      <c r="L146" s="262"/>
      <c r="M146" s="263" t="s">
        <v>1</v>
      </c>
      <c r="N146" s="264" t="s">
        <v>42</v>
      </c>
      <c r="O146" s="91"/>
      <c r="P146" s="229">
        <f>O146*H146</f>
        <v>0</v>
      </c>
      <c r="Q146" s="229">
        <v>0.001</v>
      </c>
      <c r="R146" s="229">
        <f>Q146*H146</f>
        <v>0.015938000000000001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175</v>
      </c>
      <c r="AT146" s="231" t="s">
        <v>299</v>
      </c>
      <c r="AU146" s="231" t="s">
        <v>87</v>
      </c>
      <c r="AY146" s="17" t="s">
        <v>131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137</v>
      </c>
      <c r="BM146" s="231" t="s">
        <v>407</v>
      </c>
    </row>
    <row r="147" s="2" customFormat="1">
      <c r="A147" s="38"/>
      <c r="B147" s="39"/>
      <c r="C147" s="40"/>
      <c r="D147" s="233" t="s">
        <v>139</v>
      </c>
      <c r="E147" s="40"/>
      <c r="F147" s="234" t="s">
        <v>405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87</v>
      </c>
    </row>
    <row r="148" s="13" customFormat="1">
      <c r="A148" s="13"/>
      <c r="B148" s="239"/>
      <c r="C148" s="240"/>
      <c r="D148" s="233" t="s">
        <v>210</v>
      </c>
      <c r="E148" s="241" t="s">
        <v>1</v>
      </c>
      <c r="F148" s="242" t="s">
        <v>408</v>
      </c>
      <c r="G148" s="240"/>
      <c r="H148" s="243">
        <v>15.938000000000001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210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131</v>
      </c>
    </row>
    <row r="149" s="2" customFormat="1" ht="16.5" customHeight="1">
      <c r="A149" s="38"/>
      <c r="B149" s="39"/>
      <c r="C149" s="219" t="s">
        <v>180</v>
      </c>
      <c r="D149" s="219" t="s">
        <v>133</v>
      </c>
      <c r="E149" s="220" t="s">
        <v>409</v>
      </c>
      <c r="F149" s="221" t="s">
        <v>410</v>
      </c>
      <c r="G149" s="222" t="s">
        <v>136</v>
      </c>
      <c r="H149" s="223">
        <v>3187.5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87</v>
      </c>
      <c r="AY149" s="17" t="s">
        <v>131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137</v>
      </c>
      <c r="BM149" s="231" t="s">
        <v>411</v>
      </c>
    </row>
    <row r="150" s="2" customFormat="1">
      <c r="A150" s="38"/>
      <c r="B150" s="39"/>
      <c r="C150" s="40"/>
      <c r="D150" s="233" t="s">
        <v>139</v>
      </c>
      <c r="E150" s="40"/>
      <c r="F150" s="234" t="s">
        <v>412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87</v>
      </c>
    </row>
    <row r="151" s="13" customFormat="1">
      <c r="A151" s="13"/>
      <c r="B151" s="239"/>
      <c r="C151" s="240"/>
      <c r="D151" s="233" t="s">
        <v>210</v>
      </c>
      <c r="E151" s="241" t="s">
        <v>1</v>
      </c>
      <c r="F151" s="242" t="s">
        <v>413</v>
      </c>
      <c r="G151" s="240"/>
      <c r="H151" s="243">
        <v>3187.5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210</v>
      </c>
      <c r="AU151" s="249" t="s">
        <v>87</v>
      </c>
      <c r="AV151" s="13" t="s">
        <v>87</v>
      </c>
      <c r="AW151" s="13" t="s">
        <v>34</v>
      </c>
      <c r="AX151" s="13" t="s">
        <v>85</v>
      </c>
      <c r="AY151" s="249" t="s">
        <v>131</v>
      </c>
    </row>
    <row r="152" s="2" customFormat="1" ht="16.5" customHeight="1">
      <c r="A152" s="38"/>
      <c r="B152" s="39"/>
      <c r="C152" s="219" t="s">
        <v>185</v>
      </c>
      <c r="D152" s="219" t="s">
        <v>133</v>
      </c>
      <c r="E152" s="220" t="s">
        <v>414</v>
      </c>
      <c r="F152" s="221" t="s">
        <v>415</v>
      </c>
      <c r="G152" s="222" t="s">
        <v>136</v>
      </c>
      <c r="H152" s="223">
        <v>1062.5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137</v>
      </c>
      <c r="AT152" s="231" t="s">
        <v>133</v>
      </c>
      <c r="AU152" s="231" t="s">
        <v>87</v>
      </c>
      <c r="AY152" s="17" t="s">
        <v>131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137</v>
      </c>
      <c r="BM152" s="231" t="s">
        <v>416</v>
      </c>
    </row>
    <row r="153" s="2" customFormat="1">
      <c r="A153" s="38"/>
      <c r="B153" s="39"/>
      <c r="C153" s="40"/>
      <c r="D153" s="233" t="s">
        <v>139</v>
      </c>
      <c r="E153" s="40"/>
      <c r="F153" s="234" t="s">
        <v>417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87</v>
      </c>
    </row>
    <row r="154" s="13" customFormat="1">
      <c r="A154" s="13"/>
      <c r="B154" s="239"/>
      <c r="C154" s="240"/>
      <c r="D154" s="233" t="s">
        <v>210</v>
      </c>
      <c r="E154" s="241" t="s">
        <v>1</v>
      </c>
      <c r="F154" s="242" t="s">
        <v>403</v>
      </c>
      <c r="G154" s="240"/>
      <c r="H154" s="243">
        <v>1062.5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210</v>
      </c>
      <c r="AU154" s="249" t="s">
        <v>87</v>
      </c>
      <c r="AV154" s="13" t="s">
        <v>87</v>
      </c>
      <c r="AW154" s="13" t="s">
        <v>34</v>
      </c>
      <c r="AX154" s="13" t="s">
        <v>85</v>
      </c>
      <c r="AY154" s="249" t="s">
        <v>131</v>
      </c>
    </row>
    <row r="155" s="2" customFormat="1" ht="16.5" customHeight="1">
      <c r="A155" s="38"/>
      <c r="B155" s="39"/>
      <c r="C155" s="219" t="s">
        <v>191</v>
      </c>
      <c r="D155" s="219" t="s">
        <v>133</v>
      </c>
      <c r="E155" s="220" t="s">
        <v>418</v>
      </c>
      <c r="F155" s="221" t="s">
        <v>419</v>
      </c>
      <c r="G155" s="222" t="s">
        <v>136</v>
      </c>
      <c r="H155" s="223">
        <v>1062.5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87</v>
      </c>
      <c r="AY155" s="17" t="s">
        <v>131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ROUND(I155*H155,2)</f>
        <v>0</v>
      </c>
      <c r="BL155" s="17" t="s">
        <v>137</v>
      </c>
      <c r="BM155" s="231" t="s">
        <v>420</v>
      </c>
    </row>
    <row r="156" s="2" customFormat="1">
      <c r="A156" s="38"/>
      <c r="B156" s="39"/>
      <c r="C156" s="40"/>
      <c r="D156" s="233" t="s">
        <v>139</v>
      </c>
      <c r="E156" s="40"/>
      <c r="F156" s="234" t="s">
        <v>421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87</v>
      </c>
    </row>
    <row r="157" s="13" customFormat="1">
      <c r="A157" s="13"/>
      <c r="B157" s="239"/>
      <c r="C157" s="240"/>
      <c r="D157" s="233" t="s">
        <v>210</v>
      </c>
      <c r="E157" s="241" t="s">
        <v>1</v>
      </c>
      <c r="F157" s="242" t="s">
        <v>403</v>
      </c>
      <c r="G157" s="240"/>
      <c r="H157" s="243">
        <v>1062.5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210</v>
      </c>
      <c r="AU157" s="249" t="s">
        <v>87</v>
      </c>
      <c r="AV157" s="13" t="s">
        <v>87</v>
      </c>
      <c r="AW157" s="13" t="s">
        <v>34</v>
      </c>
      <c r="AX157" s="13" t="s">
        <v>85</v>
      </c>
      <c r="AY157" s="249" t="s">
        <v>131</v>
      </c>
    </row>
    <row r="158" s="12" customFormat="1" ht="22.8" customHeight="1">
      <c r="A158" s="12"/>
      <c r="B158" s="203"/>
      <c r="C158" s="204"/>
      <c r="D158" s="205" t="s">
        <v>76</v>
      </c>
      <c r="E158" s="217" t="s">
        <v>87</v>
      </c>
      <c r="F158" s="217" t="s">
        <v>196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SUM(P159:P162)</f>
        <v>0</v>
      </c>
      <c r="Q158" s="211"/>
      <c r="R158" s="212">
        <f>SUM(R159:R162)</f>
        <v>0.030550000000000001</v>
      </c>
      <c r="S158" s="211"/>
      <c r="T158" s="213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85</v>
      </c>
      <c r="AT158" s="215" t="s">
        <v>76</v>
      </c>
      <c r="AU158" s="215" t="s">
        <v>85</v>
      </c>
      <c r="AY158" s="214" t="s">
        <v>131</v>
      </c>
      <c r="BK158" s="216">
        <f>SUM(BK159:BK162)</f>
        <v>0</v>
      </c>
    </row>
    <row r="159" s="2" customFormat="1" ht="16.5" customHeight="1">
      <c r="A159" s="38"/>
      <c r="B159" s="39"/>
      <c r="C159" s="219" t="s">
        <v>8</v>
      </c>
      <c r="D159" s="219" t="s">
        <v>133</v>
      </c>
      <c r="E159" s="220" t="s">
        <v>197</v>
      </c>
      <c r="F159" s="221" t="s">
        <v>198</v>
      </c>
      <c r="G159" s="222" t="s">
        <v>188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0.030550000000000001</v>
      </c>
      <c r="R159" s="229">
        <f>Q159*H159</f>
        <v>0.030550000000000001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137</v>
      </c>
      <c r="AT159" s="231" t="s">
        <v>133</v>
      </c>
      <c r="AU159" s="231" t="s">
        <v>87</v>
      </c>
      <c r="AY159" s="17" t="s">
        <v>131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137</v>
      </c>
      <c r="BM159" s="231" t="s">
        <v>422</v>
      </c>
    </row>
    <row r="160" s="2" customFormat="1">
      <c r="A160" s="38"/>
      <c r="B160" s="39"/>
      <c r="C160" s="40"/>
      <c r="D160" s="233" t="s">
        <v>139</v>
      </c>
      <c r="E160" s="40"/>
      <c r="F160" s="234" t="s">
        <v>198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87</v>
      </c>
    </row>
    <row r="161" s="2" customFormat="1" ht="16.5" customHeight="1">
      <c r="A161" s="38"/>
      <c r="B161" s="39"/>
      <c r="C161" s="219" t="s">
        <v>200</v>
      </c>
      <c r="D161" s="219" t="s">
        <v>133</v>
      </c>
      <c r="E161" s="220" t="s">
        <v>201</v>
      </c>
      <c r="F161" s="221" t="s">
        <v>202</v>
      </c>
      <c r="G161" s="222" t="s">
        <v>188</v>
      </c>
      <c r="H161" s="223">
        <v>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137</v>
      </c>
      <c r="AT161" s="231" t="s">
        <v>133</v>
      </c>
      <c r="AU161" s="231" t="s">
        <v>87</v>
      </c>
      <c r="AY161" s="17" t="s">
        <v>131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137</v>
      </c>
      <c r="BM161" s="231" t="s">
        <v>423</v>
      </c>
    </row>
    <row r="162" s="2" customFormat="1">
      <c r="A162" s="38"/>
      <c r="B162" s="39"/>
      <c r="C162" s="40"/>
      <c r="D162" s="233" t="s">
        <v>139</v>
      </c>
      <c r="E162" s="40"/>
      <c r="F162" s="234" t="s">
        <v>202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87</v>
      </c>
    </row>
    <row r="163" s="12" customFormat="1" ht="22.8" customHeight="1">
      <c r="A163" s="12"/>
      <c r="B163" s="203"/>
      <c r="C163" s="204"/>
      <c r="D163" s="205" t="s">
        <v>76</v>
      </c>
      <c r="E163" s="217" t="s">
        <v>137</v>
      </c>
      <c r="F163" s="217" t="s">
        <v>204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SUM(P164:P174)</f>
        <v>0</v>
      </c>
      <c r="Q163" s="211"/>
      <c r="R163" s="212">
        <f>SUM(R164:R174)</f>
        <v>607.45755839999993</v>
      </c>
      <c r="S163" s="211"/>
      <c r="T163" s="213">
        <f>SUM(T164:T174)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85</v>
      </c>
      <c r="AT163" s="215" t="s">
        <v>76</v>
      </c>
      <c r="AU163" s="215" t="s">
        <v>85</v>
      </c>
      <c r="AY163" s="214" t="s">
        <v>131</v>
      </c>
      <c r="BK163" s="216">
        <f>SUM(BK164:BK174)</f>
        <v>0</v>
      </c>
    </row>
    <row r="164" s="2" customFormat="1" ht="21.75" customHeight="1">
      <c r="A164" s="38"/>
      <c r="B164" s="39"/>
      <c r="C164" s="219" t="s">
        <v>205</v>
      </c>
      <c r="D164" s="219" t="s">
        <v>133</v>
      </c>
      <c r="E164" s="220" t="s">
        <v>424</v>
      </c>
      <c r="F164" s="221" t="s">
        <v>425</v>
      </c>
      <c r="G164" s="222" t="s">
        <v>161</v>
      </c>
      <c r="H164" s="223">
        <v>298.82799999999997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2.0327999999999999</v>
      </c>
      <c r="R164" s="229">
        <f>Q164*H164</f>
        <v>607.45755839999993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137</v>
      </c>
      <c r="AT164" s="231" t="s">
        <v>133</v>
      </c>
      <c r="AU164" s="231" t="s">
        <v>87</v>
      </c>
      <c r="AY164" s="17" t="s">
        <v>131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ROUND(I164*H164,2)</f>
        <v>0</v>
      </c>
      <c r="BL164" s="17" t="s">
        <v>137</v>
      </c>
      <c r="BM164" s="231" t="s">
        <v>426</v>
      </c>
    </row>
    <row r="165" s="2" customFormat="1">
      <c r="A165" s="38"/>
      <c r="B165" s="39"/>
      <c r="C165" s="40"/>
      <c r="D165" s="233" t="s">
        <v>139</v>
      </c>
      <c r="E165" s="40"/>
      <c r="F165" s="234" t="s">
        <v>427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139</v>
      </c>
      <c r="AU165" s="17" t="s">
        <v>87</v>
      </c>
    </row>
    <row r="166" s="13" customFormat="1">
      <c r="A166" s="13"/>
      <c r="B166" s="239"/>
      <c r="C166" s="240"/>
      <c r="D166" s="233" t="s">
        <v>210</v>
      </c>
      <c r="E166" s="241" t="s">
        <v>1</v>
      </c>
      <c r="F166" s="242" t="s">
        <v>428</v>
      </c>
      <c r="G166" s="240"/>
      <c r="H166" s="243">
        <v>298.82799999999997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210</v>
      </c>
      <c r="AU166" s="249" t="s">
        <v>87</v>
      </c>
      <c r="AV166" s="13" t="s">
        <v>87</v>
      </c>
      <c r="AW166" s="13" t="s">
        <v>34</v>
      </c>
      <c r="AX166" s="13" t="s">
        <v>85</v>
      </c>
      <c r="AY166" s="249" t="s">
        <v>131</v>
      </c>
    </row>
    <row r="167" s="2" customFormat="1" ht="21.75" customHeight="1">
      <c r="A167" s="38"/>
      <c r="B167" s="39"/>
      <c r="C167" s="219" t="s">
        <v>212</v>
      </c>
      <c r="D167" s="219" t="s">
        <v>133</v>
      </c>
      <c r="E167" s="220" t="s">
        <v>429</v>
      </c>
      <c r="F167" s="221" t="s">
        <v>425</v>
      </c>
      <c r="G167" s="222" t="s">
        <v>161</v>
      </c>
      <c r="H167" s="223">
        <v>99.608999999999995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42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137</v>
      </c>
      <c r="AT167" s="231" t="s">
        <v>133</v>
      </c>
      <c r="AU167" s="231" t="s">
        <v>87</v>
      </c>
      <c r="AY167" s="17" t="s">
        <v>131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85</v>
      </c>
      <c r="BK167" s="232">
        <f>ROUND(I167*H167,2)</f>
        <v>0</v>
      </c>
      <c r="BL167" s="17" t="s">
        <v>137</v>
      </c>
      <c r="BM167" s="231" t="s">
        <v>430</v>
      </c>
    </row>
    <row r="168" s="2" customFormat="1">
      <c r="A168" s="38"/>
      <c r="B168" s="39"/>
      <c r="C168" s="40"/>
      <c r="D168" s="233" t="s">
        <v>139</v>
      </c>
      <c r="E168" s="40"/>
      <c r="F168" s="234" t="s">
        <v>427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87</v>
      </c>
    </row>
    <row r="169" s="2" customFormat="1">
      <c r="A169" s="38"/>
      <c r="B169" s="39"/>
      <c r="C169" s="40"/>
      <c r="D169" s="233" t="s">
        <v>141</v>
      </c>
      <c r="E169" s="40"/>
      <c r="F169" s="238" t="s">
        <v>431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141</v>
      </c>
      <c r="AU169" s="17" t="s">
        <v>87</v>
      </c>
    </row>
    <row r="170" s="13" customFormat="1">
      <c r="A170" s="13"/>
      <c r="B170" s="239"/>
      <c r="C170" s="240"/>
      <c r="D170" s="233" t="s">
        <v>210</v>
      </c>
      <c r="E170" s="241" t="s">
        <v>1</v>
      </c>
      <c r="F170" s="242" t="s">
        <v>432</v>
      </c>
      <c r="G170" s="240"/>
      <c r="H170" s="243">
        <v>99.608999999999995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210</v>
      </c>
      <c r="AU170" s="249" t="s">
        <v>87</v>
      </c>
      <c r="AV170" s="13" t="s">
        <v>87</v>
      </c>
      <c r="AW170" s="13" t="s">
        <v>34</v>
      </c>
      <c r="AX170" s="13" t="s">
        <v>85</v>
      </c>
      <c r="AY170" s="249" t="s">
        <v>131</v>
      </c>
    </row>
    <row r="171" s="2" customFormat="1" ht="16.5" customHeight="1">
      <c r="A171" s="38"/>
      <c r="B171" s="39"/>
      <c r="C171" s="219" t="s">
        <v>219</v>
      </c>
      <c r="D171" s="219" t="s">
        <v>133</v>
      </c>
      <c r="E171" s="220" t="s">
        <v>433</v>
      </c>
      <c r="F171" s="221" t="s">
        <v>434</v>
      </c>
      <c r="G171" s="222" t="s">
        <v>161</v>
      </c>
      <c r="H171" s="223">
        <v>531.25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42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137</v>
      </c>
      <c r="AT171" s="231" t="s">
        <v>133</v>
      </c>
      <c r="AU171" s="231" t="s">
        <v>87</v>
      </c>
      <c r="AY171" s="17" t="s">
        <v>131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85</v>
      </c>
      <c r="BK171" s="232">
        <f>ROUND(I171*H171,2)</f>
        <v>0</v>
      </c>
      <c r="BL171" s="17" t="s">
        <v>137</v>
      </c>
      <c r="BM171" s="231" t="s">
        <v>435</v>
      </c>
    </row>
    <row r="172" s="2" customFormat="1">
      <c r="A172" s="38"/>
      <c r="B172" s="39"/>
      <c r="C172" s="40"/>
      <c r="D172" s="233" t="s">
        <v>139</v>
      </c>
      <c r="E172" s="40"/>
      <c r="F172" s="234" t="s">
        <v>436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87</v>
      </c>
    </row>
    <row r="173" s="2" customFormat="1">
      <c r="A173" s="38"/>
      <c r="B173" s="39"/>
      <c r="C173" s="40"/>
      <c r="D173" s="233" t="s">
        <v>141</v>
      </c>
      <c r="E173" s="40"/>
      <c r="F173" s="238" t="s">
        <v>431</v>
      </c>
      <c r="G173" s="40"/>
      <c r="H173" s="40"/>
      <c r="I173" s="235"/>
      <c r="J173" s="40"/>
      <c r="K173" s="40"/>
      <c r="L173" s="44"/>
      <c r="M173" s="236"/>
      <c r="N173" s="23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141</v>
      </c>
      <c r="AU173" s="17" t="s">
        <v>87</v>
      </c>
    </row>
    <row r="174" s="13" customFormat="1">
      <c r="A174" s="13"/>
      <c r="B174" s="239"/>
      <c r="C174" s="240"/>
      <c r="D174" s="233" t="s">
        <v>210</v>
      </c>
      <c r="E174" s="241" t="s">
        <v>1</v>
      </c>
      <c r="F174" s="242" t="s">
        <v>437</v>
      </c>
      <c r="G174" s="240"/>
      <c r="H174" s="243">
        <v>531.25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210</v>
      </c>
      <c r="AU174" s="249" t="s">
        <v>87</v>
      </c>
      <c r="AV174" s="13" t="s">
        <v>87</v>
      </c>
      <c r="AW174" s="13" t="s">
        <v>34</v>
      </c>
      <c r="AX174" s="13" t="s">
        <v>85</v>
      </c>
      <c r="AY174" s="249" t="s">
        <v>131</v>
      </c>
    </row>
    <row r="175" s="12" customFormat="1" ht="22.8" customHeight="1">
      <c r="A175" s="12"/>
      <c r="B175" s="203"/>
      <c r="C175" s="204"/>
      <c r="D175" s="205" t="s">
        <v>76</v>
      </c>
      <c r="E175" s="217" t="s">
        <v>258</v>
      </c>
      <c r="F175" s="217" t="s">
        <v>259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SUM(P176:P178)</f>
        <v>0</v>
      </c>
      <c r="Q175" s="211"/>
      <c r="R175" s="212">
        <f>SUM(R176:R178)</f>
        <v>0</v>
      </c>
      <c r="S175" s="211"/>
      <c r="T175" s="213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85</v>
      </c>
      <c r="AT175" s="215" t="s">
        <v>76</v>
      </c>
      <c r="AU175" s="215" t="s">
        <v>85</v>
      </c>
      <c r="AY175" s="214" t="s">
        <v>131</v>
      </c>
      <c r="BK175" s="216">
        <f>SUM(BK176:BK178)</f>
        <v>0</v>
      </c>
    </row>
    <row r="176" s="2" customFormat="1" ht="16.5" customHeight="1">
      <c r="A176" s="38"/>
      <c r="B176" s="39"/>
      <c r="C176" s="219" t="s">
        <v>227</v>
      </c>
      <c r="D176" s="219" t="s">
        <v>133</v>
      </c>
      <c r="E176" s="220" t="s">
        <v>261</v>
      </c>
      <c r="F176" s="221" t="s">
        <v>262</v>
      </c>
      <c r="G176" s="222" t="s">
        <v>244</v>
      </c>
      <c r="H176" s="223">
        <v>607.50400000000002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87</v>
      </c>
      <c r="AY176" s="17" t="s">
        <v>131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137</v>
      </c>
      <c r="BM176" s="231" t="s">
        <v>438</v>
      </c>
    </row>
    <row r="177" s="2" customFormat="1">
      <c r="A177" s="38"/>
      <c r="B177" s="39"/>
      <c r="C177" s="40"/>
      <c r="D177" s="233" t="s">
        <v>139</v>
      </c>
      <c r="E177" s="40"/>
      <c r="F177" s="234" t="s">
        <v>264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87</v>
      </c>
    </row>
    <row r="178" s="2" customFormat="1">
      <c r="A178" s="38"/>
      <c r="B178" s="39"/>
      <c r="C178" s="40"/>
      <c r="D178" s="233" t="s">
        <v>141</v>
      </c>
      <c r="E178" s="40"/>
      <c r="F178" s="238" t="s">
        <v>265</v>
      </c>
      <c r="G178" s="40"/>
      <c r="H178" s="40"/>
      <c r="I178" s="235"/>
      <c r="J178" s="40"/>
      <c r="K178" s="40"/>
      <c r="L178" s="44"/>
      <c r="M178" s="250"/>
      <c r="N178" s="251"/>
      <c r="O178" s="252"/>
      <c r="P178" s="252"/>
      <c r="Q178" s="252"/>
      <c r="R178" s="252"/>
      <c r="S178" s="252"/>
      <c r="T178" s="25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141</v>
      </c>
      <c r="AU178" s="17" t="s">
        <v>87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9Erc4pzXKJ1G9pjXhLO8QTwm5oEKUFgUnCaCYR/isS+pDC+d0zrmfP5sotvPgq6n6WfPZRFZIDcnviQf+x52Bg==" hashValue="k+HqqYr+o7i6HmqkdhwT1tOMLoh56CkbJPx7eHBVZ1/vD6qVddi5+ar+NZc71kf9XsS4DSDkEOxirxrzmvEolQ==" algorithmName="SHA-512" password="CC35"/>
  <autoFilter ref="C120:K17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Hážovický potok, U pivovaru –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ROUND((SUM(BE124:BE259)),  2)</f>
        <v>0</v>
      </c>
      <c r="G33" s="38"/>
      <c r="H33" s="38"/>
      <c r="I33" s="155">
        <v>0.20999999999999999</v>
      </c>
      <c r="J33" s="154">
        <f>ROUND(((SUM(BE124:BE259))*I33),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ROUND((SUM(BF124:BF259)),  2)</f>
        <v>0</v>
      </c>
      <c r="G34" s="38"/>
      <c r="H34" s="38"/>
      <c r="I34" s="155">
        <v>0.12</v>
      </c>
      <c r="J34" s="154">
        <f>ROUND(((SUM(BF124:BF259))*I34),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ROUND((SUM(BG124:BG259)),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ROUND((SUM(BH124:BH259)),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ROUND((SUM(BI124:BI259)),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Hážovický potok, U pivovaru –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úsek IV ř.km 0,73-0,83 - Horní úsek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Rožnov pod Radhoštěm</v>
      </c>
      <c r="G89" s="40"/>
      <c r="H89" s="40"/>
      <c r="I89" s="32" t="s">
        <v>22</v>
      </c>
      <c r="J89" s="79" t="str">
        <f>IF(J12="","",J12)</f>
        <v>20. 3. 2025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267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J193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268</v>
      </c>
      <c r="E102" s="188"/>
      <c r="F102" s="188"/>
      <c r="G102" s="188"/>
      <c r="H102" s="188"/>
      <c r="I102" s="188"/>
      <c r="J102" s="189">
        <f>J198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J245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J256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Hážovický potok, U pivovaru – oprava toku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04 - úsek IV ř.km 0,73-0,83 - Horní úsek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Rožnov pod Radhoštěm</v>
      </c>
      <c r="G118" s="40"/>
      <c r="H118" s="40"/>
      <c r="I118" s="32" t="s">
        <v>22</v>
      </c>
      <c r="J118" s="79" t="str">
        <f>IF(J12="","",J12)</f>
        <v>20. 3. 2025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30</v>
      </c>
      <c r="J120" s="36" t="str">
        <f>E21</f>
        <v>Ing. Tomáš Pecival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Ing. Tomáš Pecival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117</v>
      </c>
      <c r="D123" s="194" t="s">
        <v>62</v>
      </c>
      <c r="E123" s="194" t="s">
        <v>58</v>
      </c>
      <c r="F123" s="194" t="s">
        <v>59</v>
      </c>
      <c r="G123" s="194" t="s">
        <v>118</v>
      </c>
      <c r="H123" s="194" t="s">
        <v>119</v>
      </c>
      <c r="I123" s="194" t="s">
        <v>120</v>
      </c>
      <c r="J123" s="195" t="s">
        <v>105</v>
      </c>
      <c r="K123" s="196" t="s">
        <v>121</v>
      </c>
      <c r="L123" s="197"/>
      <c r="M123" s="100" t="s">
        <v>1</v>
      </c>
      <c r="N123" s="101" t="s">
        <v>41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21.683184000000001</v>
      </c>
      <c r="S124" s="104"/>
      <c r="T124" s="201">
        <f>T125</f>
        <v>14.755800000000001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107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129</v>
      </c>
      <c r="F125" s="206" t="s">
        <v>130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P126+P152+P157+P193+P198+P245+P256</f>
        <v>0</v>
      </c>
      <c r="Q125" s="211"/>
      <c r="R125" s="212">
        <f>R126+R152+R157+R193+R198+R245+R256</f>
        <v>21.683184000000001</v>
      </c>
      <c r="S125" s="211"/>
      <c r="T125" s="213">
        <f>T126+T152+T157+T193+T198+T245+T256</f>
        <v>14.755800000000001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131</v>
      </c>
      <c r="BK125" s="216">
        <f>BK126+BK152+BK157+BK193+BK198+BK245+BK256</f>
        <v>0</v>
      </c>
    </row>
    <row r="126" s="12" customFormat="1" ht="22.8" customHeight="1">
      <c r="A126" s="12"/>
      <c r="B126" s="203"/>
      <c r="C126" s="204"/>
      <c r="D126" s="205" t="s">
        <v>76</v>
      </c>
      <c r="E126" s="217" t="s">
        <v>85</v>
      </c>
      <c r="F126" s="217" t="s">
        <v>132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SUM(P127:P151)</f>
        <v>0</v>
      </c>
      <c r="Q126" s="211"/>
      <c r="R126" s="212">
        <f>SUM(R127:R151)</f>
        <v>3.0000000000000001E-05</v>
      </c>
      <c r="S126" s="211"/>
      <c r="T126" s="213">
        <f>SUM(T127:T151)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85</v>
      </c>
      <c r="AY126" s="214" t="s">
        <v>131</v>
      </c>
      <c r="BK126" s="216">
        <f>SUM(BK127:BK151)</f>
        <v>0</v>
      </c>
    </row>
    <row r="127" s="2" customFormat="1" ht="24.15" customHeight="1">
      <c r="A127" s="38"/>
      <c r="B127" s="39"/>
      <c r="C127" s="219" t="s">
        <v>85</v>
      </c>
      <c r="D127" s="219" t="s">
        <v>133</v>
      </c>
      <c r="E127" s="220" t="s">
        <v>150</v>
      </c>
      <c r="F127" s="221" t="s">
        <v>151</v>
      </c>
      <c r="G127" s="222" t="s">
        <v>136</v>
      </c>
      <c r="H127" s="223">
        <v>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137</v>
      </c>
      <c r="AT127" s="231" t="s">
        <v>133</v>
      </c>
      <c r="AU127" s="231" t="s">
        <v>87</v>
      </c>
      <c r="AY127" s="17" t="s">
        <v>131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137</v>
      </c>
      <c r="BM127" s="231" t="s">
        <v>440</v>
      </c>
    </row>
    <row r="128" s="2" customFormat="1">
      <c r="A128" s="38"/>
      <c r="B128" s="39"/>
      <c r="C128" s="40"/>
      <c r="D128" s="233" t="s">
        <v>139</v>
      </c>
      <c r="E128" s="40"/>
      <c r="F128" s="234" t="s">
        <v>153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87</v>
      </c>
    </row>
    <row r="129" s="2" customFormat="1">
      <c r="A129" s="38"/>
      <c r="B129" s="39"/>
      <c r="C129" s="40"/>
      <c r="D129" s="233" t="s">
        <v>141</v>
      </c>
      <c r="E129" s="40"/>
      <c r="F129" s="238" t="s">
        <v>148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87</v>
      </c>
    </row>
    <row r="130" s="2" customFormat="1" ht="21.75" customHeight="1">
      <c r="A130" s="38"/>
      <c r="B130" s="39"/>
      <c r="C130" s="219" t="s">
        <v>87</v>
      </c>
      <c r="D130" s="219" t="s">
        <v>133</v>
      </c>
      <c r="E130" s="220" t="s">
        <v>270</v>
      </c>
      <c r="F130" s="221" t="s">
        <v>271</v>
      </c>
      <c r="G130" s="222" t="s">
        <v>161</v>
      </c>
      <c r="H130" s="223">
        <v>13.125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137</v>
      </c>
      <c r="AT130" s="231" t="s">
        <v>133</v>
      </c>
      <c r="AU130" s="231" t="s">
        <v>87</v>
      </c>
      <c r="AY130" s="17" t="s">
        <v>131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137</v>
      </c>
      <c r="BM130" s="231" t="s">
        <v>441</v>
      </c>
    </row>
    <row r="131" s="2" customFormat="1">
      <c r="A131" s="38"/>
      <c r="B131" s="39"/>
      <c r="C131" s="40"/>
      <c r="D131" s="233" t="s">
        <v>139</v>
      </c>
      <c r="E131" s="40"/>
      <c r="F131" s="234" t="s">
        <v>273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87</v>
      </c>
    </row>
    <row r="132" s="13" customFormat="1">
      <c r="A132" s="13"/>
      <c r="B132" s="239"/>
      <c r="C132" s="240"/>
      <c r="D132" s="233" t="s">
        <v>210</v>
      </c>
      <c r="E132" s="241" t="s">
        <v>1</v>
      </c>
      <c r="F132" s="242" t="s">
        <v>442</v>
      </c>
      <c r="G132" s="240"/>
      <c r="H132" s="243">
        <v>13.125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210</v>
      </c>
      <c r="AU132" s="249" t="s">
        <v>87</v>
      </c>
      <c r="AV132" s="13" t="s">
        <v>87</v>
      </c>
      <c r="AW132" s="13" t="s">
        <v>34</v>
      </c>
      <c r="AX132" s="13" t="s">
        <v>85</v>
      </c>
      <c r="AY132" s="249" t="s">
        <v>131</v>
      </c>
    </row>
    <row r="133" s="2" customFormat="1" ht="21.75" customHeight="1">
      <c r="A133" s="38"/>
      <c r="B133" s="39"/>
      <c r="C133" s="219" t="s">
        <v>149</v>
      </c>
      <c r="D133" s="219" t="s">
        <v>133</v>
      </c>
      <c r="E133" s="220" t="s">
        <v>275</v>
      </c>
      <c r="F133" s="221" t="s">
        <v>276</v>
      </c>
      <c r="G133" s="222" t="s">
        <v>161</v>
      </c>
      <c r="H133" s="223">
        <v>13.125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137</v>
      </c>
      <c r="AT133" s="231" t="s">
        <v>133</v>
      </c>
      <c r="AU133" s="231" t="s">
        <v>87</v>
      </c>
      <c r="AY133" s="17" t="s">
        <v>131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137</v>
      </c>
      <c r="BM133" s="231" t="s">
        <v>443</v>
      </c>
    </row>
    <row r="134" s="2" customFormat="1">
      <c r="A134" s="38"/>
      <c r="B134" s="39"/>
      <c r="C134" s="40"/>
      <c r="D134" s="233" t="s">
        <v>139</v>
      </c>
      <c r="E134" s="40"/>
      <c r="F134" s="234" t="s">
        <v>278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87</v>
      </c>
    </row>
    <row r="135" s="13" customFormat="1">
      <c r="A135" s="13"/>
      <c r="B135" s="239"/>
      <c r="C135" s="240"/>
      <c r="D135" s="233" t="s">
        <v>210</v>
      </c>
      <c r="E135" s="241" t="s">
        <v>1</v>
      </c>
      <c r="F135" s="242" t="s">
        <v>442</v>
      </c>
      <c r="G135" s="240"/>
      <c r="H135" s="243">
        <v>13.125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210</v>
      </c>
      <c r="AU135" s="249" t="s">
        <v>87</v>
      </c>
      <c r="AV135" s="13" t="s">
        <v>87</v>
      </c>
      <c r="AW135" s="13" t="s">
        <v>34</v>
      </c>
      <c r="AX135" s="13" t="s">
        <v>85</v>
      </c>
      <c r="AY135" s="249" t="s">
        <v>131</v>
      </c>
    </row>
    <row r="136" s="2" customFormat="1" ht="21.75" customHeight="1">
      <c r="A136" s="38"/>
      <c r="B136" s="39"/>
      <c r="C136" s="219" t="s">
        <v>137</v>
      </c>
      <c r="D136" s="219" t="s">
        <v>133</v>
      </c>
      <c r="E136" s="220" t="s">
        <v>165</v>
      </c>
      <c r="F136" s="221" t="s">
        <v>166</v>
      </c>
      <c r="G136" s="222" t="s">
        <v>161</v>
      </c>
      <c r="H136" s="223">
        <v>26.25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137</v>
      </c>
      <c r="AT136" s="231" t="s">
        <v>133</v>
      </c>
      <c r="AU136" s="231" t="s">
        <v>87</v>
      </c>
      <c r="AY136" s="17" t="s">
        <v>131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137</v>
      </c>
      <c r="BM136" s="231" t="s">
        <v>444</v>
      </c>
    </row>
    <row r="137" s="2" customFormat="1">
      <c r="A137" s="38"/>
      <c r="B137" s="39"/>
      <c r="C137" s="40"/>
      <c r="D137" s="233" t="s">
        <v>139</v>
      </c>
      <c r="E137" s="40"/>
      <c r="F137" s="234" t="s">
        <v>168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87</v>
      </c>
    </row>
    <row r="138" s="2" customFormat="1">
      <c r="A138" s="38"/>
      <c r="B138" s="39"/>
      <c r="C138" s="40"/>
      <c r="D138" s="233" t="s">
        <v>141</v>
      </c>
      <c r="E138" s="40"/>
      <c r="F138" s="238" t="s">
        <v>169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141</v>
      </c>
      <c r="AU138" s="17" t="s">
        <v>87</v>
      </c>
    </row>
    <row r="139" s="13" customFormat="1">
      <c r="A139" s="13"/>
      <c r="B139" s="239"/>
      <c r="C139" s="240"/>
      <c r="D139" s="233" t="s">
        <v>210</v>
      </c>
      <c r="E139" s="241" t="s">
        <v>1</v>
      </c>
      <c r="F139" s="242" t="s">
        <v>445</v>
      </c>
      <c r="G139" s="240"/>
      <c r="H139" s="243">
        <v>26.25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210</v>
      </c>
      <c r="AU139" s="249" t="s">
        <v>87</v>
      </c>
      <c r="AV139" s="13" t="s">
        <v>87</v>
      </c>
      <c r="AW139" s="13" t="s">
        <v>34</v>
      </c>
      <c r="AX139" s="13" t="s">
        <v>85</v>
      </c>
      <c r="AY139" s="249" t="s">
        <v>131</v>
      </c>
    </row>
    <row r="140" s="2" customFormat="1" ht="16.5" customHeight="1">
      <c r="A140" s="38"/>
      <c r="B140" s="39"/>
      <c r="C140" s="219" t="s">
        <v>158</v>
      </c>
      <c r="D140" s="219" t="s">
        <v>133</v>
      </c>
      <c r="E140" s="220" t="s">
        <v>176</v>
      </c>
      <c r="F140" s="221" t="s">
        <v>177</v>
      </c>
      <c r="G140" s="222" t="s">
        <v>161</v>
      </c>
      <c r="H140" s="223">
        <v>26.25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137</v>
      </c>
      <c r="AT140" s="231" t="s">
        <v>133</v>
      </c>
      <c r="AU140" s="231" t="s">
        <v>87</v>
      </c>
      <c r="AY140" s="17" t="s">
        <v>131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137</v>
      </c>
      <c r="BM140" s="231" t="s">
        <v>446</v>
      </c>
    </row>
    <row r="141" s="2" customFormat="1">
      <c r="A141" s="38"/>
      <c r="B141" s="39"/>
      <c r="C141" s="40"/>
      <c r="D141" s="233" t="s">
        <v>139</v>
      </c>
      <c r="E141" s="40"/>
      <c r="F141" s="234" t="s">
        <v>282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87</v>
      </c>
    </row>
    <row r="142" s="13" customFormat="1">
      <c r="A142" s="13"/>
      <c r="B142" s="239"/>
      <c r="C142" s="240"/>
      <c r="D142" s="233" t="s">
        <v>210</v>
      </c>
      <c r="E142" s="241" t="s">
        <v>1</v>
      </c>
      <c r="F142" s="242" t="s">
        <v>445</v>
      </c>
      <c r="G142" s="240"/>
      <c r="H142" s="243">
        <v>26.25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210</v>
      </c>
      <c r="AU142" s="249" t="s">
        <v>87</v>
      </c>
      <c r="AV142" s="13" t="s">
        <v>87</v>
      </c>
      <c r="AW142" s="13" t="s">
        <v>34</v>
      </c>
      <c r="AX142" s="13" t="s">
        <v>85</v>
      </c>
      <c r="AY142" s="249" t="s">
        <v>131</v>
      </c>
    </row>
    <row r="143" s="2" customFormat="1" ht="16.5" customHeight="1">
      <c r="A143" s="38"/>
      <c r="B143" s="39"/>
      <c r="C143" s="219" t="s">
        <v>164</v>
      </c>
      <c r="D143" s="219" t="s">
        <v>133</v>
      </c>
      <c r="E143" s="220" t="s">
        <v>283</v>
      </c>
      <c r="F143" s="221" t="s">
        <v>284</v>
      </c>
      <c r="G143" s="222" t="s">
        <v>161</v>
      </c>
      <c r="H143" s="223">
        <v>26.25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137</v>
      </c>
      <c r="AT143" s="231" t="s">
        <v>133</v>
      </c>
      <c r="AU143" s="231" t="s">
        <v>87</v>
      </c>
      <c r="AY143" s="17" t="s">
        <v>131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137</v>
      </c>
      <c r="BM143" s="231" t="s">
        <v>447</v>
      </c>
    </row>
    <row r="144" s="2" customFormat="1">
      <c r="A144" s="38"/>
      <c r="B144" s="39"/>
      <c r="C144" s="40"/>
      <c r="D144" s="233" t="s">
        <v>139</v>
      </c>
      <c r="E144" s="40"/>
      <c r="F144" s="234" t="s">
        <v>286</v>
      </c>
      <c r="G144" s="40"/>
      <c r="H144" s="40"/>
      <c r="I144" s="235"/>
      <c r="J144" s="40"/>
      <c r="K144" s="40"/>
      <c r="L144" s="44"/>
      <c r="M144" s="236"/>
      <c r="N144" s="23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87</v>
      </c>
    </row>
    <row r="145" s="13" customFormat="1">
      <c r="A145" s="13"/>
      <c r="B145" s="239"/>
      <c r="C145" s="240"/>
      <c r="D145" s="233" t="s">
        <v>210</v>
      </c>
      <c r="E145" s="241" t="s">
        <v>1</v>
      </c>
      <c r="F145" s="242" t="s">
        <v>445</v>
      </c>
      <c r="G145" s="240"/>
      <c r="H145" s="243">
        <v>26.25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210</v>
      </c>
      <c r="AU145" s="249" t="s">
        <v>87</v>
      </c>
      <c r="AV145" s="13" t="s">
        <v>87</v>
      </c>
      <c r="AW145" s="13" t="s">
        <v>34</v>
      </c>
      <c r="AX145" s="13" t="s">
        <v>85</v>
      </c>
      <c r="AY145" s="249" t="s">
        <v>131</v>
      </c>
    </row>
    <row r="146" s="2" customFormat="1" ht="16.5" customHeight="1">
      <c r="A146" s="38"/>
      <c r="B146" s="39"/>
      <c r="C146" s="219" t="s">
        <v>170</v>
      </c>
      <c r="D146" s="219" t="s">
        <v>133</v>
      </c>
      <c r="E146" s="220" t="s">
        <v>186</v>
      </c>
      <c r="F146" s="221" t="s">
        <v>187</v>
      </c>
      <c r="G146" s="222" t="s">
        <v>188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137</v>
      </c>
      <c r="AT146" s="231" t="s">
        <v>133</v>
      </c>
      <c r="AU146" s="231" t="s">
        <v>87</v>
      </c>
      <c r="AY146" s="17" t="s">
        <v>131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137</v>
      </c>
      <c r="BM146" s="231" t="s">
        <v>448</v>
      </c>
    </row>
    <row r="147" s="2" customFormat="1">
      <c r="A147" s="38"/>
      <c r="B147" s="39"/>
      <c r="C147" s="40"/>
      <c r="D147" s="233" t="s">
        <v>139</v>
      </c>
      <c r="E147" s="40"/>
      <c r="F147" s="234" t="s">
        <v>187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87</v>
      </c>
    </row>
    <row r="148" s="2" customFormat="1">
      <c r="A148" s="38"/>
      <c r="B148" s="39"/>
      <c r="C148" s="40"/>
      <c r="D148" s="233" t="s">
        <v>141</v>
      </c>
      <c r="E148" s="40"/>
      <c r="F148" s="238" t="s">
        <v>190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141</v>
      </c>
      <c r="AU148" s="17" t="s">
        <v>87</v>
      </c>
    </row>
    <row r="149" s="2" customFormat="1" ht="16.5" customHeight="1">
      <c r="A149" s="38"/>
      <c r="B149" s="39"/>
      <c r="C149" s="219" t="s">
        <v>175</v>
      </c>
      <c r="D149" s="219" t="s">
        <v>133</v>
      </c>
      <c r="E149" s="220" t="s">
        <v>192</v>
      </c>
      <c r="F149" s="221" t="s">
        <v>193</v>
      </c>
      <c r="G149" s="222" t="s">
        <v>188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3.0000000000000001E-05</v>
      </c>
      <c r="R149" s="229">
        <f>Q149*H149</f>
        <v>3.0000000000000001E-05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137</v>
      </c>
      <c r="AT149" s="231" t="s">
        <v>133</v>
      </c>
      <c r="AU149" s="231" t="s">
        <v>87</v>
      </c>
      <c r="AY149" s="17" t="s">
        <v>131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137</v>
      </c>
      <c r="BM149" s="231" t="s">
        <v>449</v>
      </c>
    </row>
    <row r="150" s="2" customFormat="1">
      <c r="A150" s="38"/>
      <c r="B150" s="39"/>
      <c r="C150" s="40"/>
      <c r="D150" s="233" t="s">
        <v>139</v>
      </c>
      <c r="E150" s="40"/>
      <c r="F150" s="234" t="s">
        <v>193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87</v>
      </c>
    </row>
    <row r="151" s="2" customFormat="1">
      <c r="A151" s="38"/>
      <c r="B151" s="39"/>
      <c r="C151" s="40"/>
      <c r="D151" s="233" t="s">
        <v>141</v>
      </c>
      <c r="E151" s="40"/>
      <c r="F151" s="238" t="s">
        <v>195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141</v>
      </c>
      <c r="AU151" s="17" t="s">
        <v>87</v>
      </c>
    </row>
    <row r="152" s="12" customFormat="1" ht="22.8" customHeight="1">
      <c r="A152" s="12"/>
      <c r="B152" s="203"/>
      <c r="C152" s="204"/>
      <c r="D152" s="205" t="s">
        <v>76</v>
      </c>
      <c r="E152" s="217" t="s">
        <v>87</v>
      </c>
      <c r="F152" s="217" t="s">
        <v>196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SUM(P153:P156)</f>
        <v>0</v>
      </c>
      <c r="Q152" s="211"/>
      <c r="R152" s="212">
        <f>SUM(R153:R156)</f>
        <v>0.030550000000000001</v>
      </c>
      <c r="S152" s="211"/>
      <c r="T152" s="21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85</v>
      </c>
      <c r="AY152" s="214" t="s">
        <v>131</v>
      </c>
      <c r="BK152" s="216">
        <f>SUM(BK153:BK156)</f>
        <v>0</v>
      </c>
    </row>
    <row r="153" s="2" customFormat="1" ht="16.5" customHeight="1">
      <c r="A153" s="38"/>
      <c r="B153" s="39"/>
      <c r="C153" s="219" t="s">
        <v>180</v>
      </c>
      <c r="D153" s="219" t="s">
        <v>133</v>
      </c>
      <c r="E153" s="220" t="s">
        <v>197</v>
      </c>
      <c r="F153" s="221" t="s">
        <v>198</v>
      </c>
      <c r="G153" s="222" t="s">
        <v>188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0.030550000000000001</v>
      </c>
      <c r="R153" s="229">
        <f>Q153*H153</f>
        <v>0.030550000000000001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137</v>
      </c>
      <c r="AT153" s="231" t="s">
        <v>133</v>
      </c>
      <c r="AU153" s="231" t="s">
        <v>87</v>
      </c>
      <c r="AY153" s="17" t="s">
        <v>131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ROUND(I153*H153,2)</f>
        <v>0</v>
      </c>
      <c r="BL153" s="17" t="s">
        <v>137</v>
      </c>
      <c r="BM153" s="231" t="s">
        <v>450</v>
      </c>
    </row>
    <row r="154" s="2" customFormat="1">
      <c r="A154" s="38"/>
      <c r="B154" s="39"/>
      <c r="C154" s="40"/>
      <c r="D154" s="233" t="s">
        <v>139</v>
      </c>
      <c r="E154" s="40"/>
      <c r="F154" s="234" t="s">
        <v>198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139</v>
      </c>
      <c r="AU154" s="17" t="s">
        <v>87</v>
      </c>
    </row>
    <row r="155" s="2" customFormat="1" ht="16.5" customHeight="1">
      <c r="A155" s="38"/>
      <c r="B155" s="39"/>
      <c r="C155" s="219" t="s">
        <v>185</v>
      </c>
      <c r="D155" s="219" t="s">
        <v>133</v>
      </c>
      <c r="E155" s="220" t="s">
        <v>201</v>
      </c>
      <c r="F155" s="221" t="s">
        <v>202</v>
      </c>
      <c r="G155" s="222" t="s">
        <v>188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137</v>
      </c>
      <c r="AT155" s="231" t="s">
        <v>133</v>
      </c>
      <c r="AU155" s="231" t="s">
        <v>87</v>
      </c>
      <c r="AY155" s="17" t="s">
        <v>131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ROUND(I155*H155,2)</f>
        <v>0</v>
      </c>
      <c r="BL155" s="17" t="s">
        <v>137</v>
      </c>
      <c r="BM155" s="231" t="s">
        <v>451</v>
      </c>
    </row>
    <row r="156" s="2" customFormat="1">
      <c r="A156" s="38"/>
      <c r="B156" s="39"/>
      <c r="C156" s="40"/>
      <c r="D156" s="233" t="s">
        <v>139</v>
      </c>
      <c r="E156" s="40"/>
      <c r="F156" s="234" t="s">
        <v>202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87</v>
      </c>
    </row>
    <row r="157" s="12" customFormat="1" ht="22.8" customHeight="1">
      <c r="A157" s="12"/>
      <c r="B157" s="203"/>
      <c r="C157" s="204"/>
      <c r="D157" s="205" t="s">
        <v>76</v>
      </c>
      <c r="E157" s="217" t="s">
        <v>149</v>
      </c>
      <c r="F157" s="217" t="s">
        <v>292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SUM(P158:P192)</f>
        <v>0</v>
      </c>
      <c r="Q157" s="211"/>
      <c r="R157" s="212">
        <f>SUM(R158:R192)</f>
        <v>1.1353765</v>
      </c>
      <c r="S157" s="211"/>
      <c r="T157" s="213">
        <f>SUM(T158:T192)</f>
        <v>2.3624999999999998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85</v>
      </c>
      <c r="AT157" s="215" t="s">
        <v>76</v>
      </c>
      <c r="AU157" s="215" t="s">
        <v>85</v>
      </c>
      <c r="AY157" s="214" t="s">
        <v>131</v>
      </c>
      <c r="BK157" s="216">
        <f>SUM(BK158:BK192)</f>
        <v>0</v>
      </c>
    </row>
    <row r="158" s="2" customFormat="1" ht="16.5" customHeight="1">
      <c r="A158" s="38"/>
      <c r="B158" s="39"/>
      <c r="C158" s="219" t="s">
        <v>191</v>
      </c>
      <c r="D158" s="219" t="s">
        <v>133</v>
      </c>
      <c r="E158" s="220" t="s">
        <v>303</v>
      </c>
      <c r="F158" s="221" t="s">
        <v>304</v>
      </c>
      <c r="G158" s="222" t="s">
        <v>161</v>
      </c>
      <c r="H158" s="223">
        <v>54.688000000000002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137</v>
      </c>
      <c r="AT158" s="231" t="s">
        <v>133</v>
      </c>
      <c r="AU158" s="231" t="s">
        <v>87</v>
      </c>
      <c r="AY158" s="17" t="s">
        <v>131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137</v>
      </c>
      <c r="BM158" s="231" t="s">
        <v>452</v>
      </c>
    </row>
    <row r="159" s="2" customFormat="1">
      <c r="A159" s="38"/>
      <c r="B159" s="39"/>
      <c r="C159" s="40"/>
      <c r="D159" s="233" t="s">
        <v>139</v>
      </c>
      <c r="E159" s="40"/>
      <c r="F159" s="234" t="s">
        <v>306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87</v>
      </c>
    </row>
    <row r="160" s="2" customFormat="1">
      <c r="A160" s="38"/>
      <c r="B160" s="39"/>
      <c r="C160" s="40"/>
      <c r="D160" s="233" t="s">
        <v>141</v>
      </c>
      <c r="E160" s="40"/>
      <c r="F160" s="238" t="s">
        <v>453</v>
      </c>
      <c r="G160" s="40"/>
      <c r="H160" s="40"/>
      <c r="I160" s="235"/>
      <c r="J160" s="40"/>
      <c r="K160" s="40"/>
      <c r="L160" s="44"/>
      <c r="M160" s="236"/>
      <c r="N160" s="23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141</v>
      </c>
      <c r="AU160" s="17" t="s">
        <v>87</v>
      </c>
    </row>
    <row r="161" s="14" customFormat="1">
      <c r="A161" s="14"/>
      <c r="B161" s="265"/>
      <c r="C161" s="266"/>
      <c r="D161" s="233" t="s">
        <v>210</v>
      </c>
      <c r="E161" s="267" t="s">
        <v>1</v>
      </c>
      <c r="F161" s="268" t="s">
        <v>454</v>
      </c>
      <c r="G161" s="266"/>
      <c r="H161" s="267" t="s">
        <v>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210</v>
      </c>
      <c r="AU161" s="274" t="s">
        <v>87</v>
      </c>
      <c r="AV161" s="14" t="s">
        <v>85</v>
      </c>
      <c r="AW161" s="14" t="s">
        <v>34</v>
      </c>
      <c r="AX161" s="14" t="s">
        <v>77</v>
      </c>
      <c r="AY161" s="274" t="s">
        <v>131</v>
      </c>
    </row>
    <row r="162" s="13" customFormat="1">
      <c r="A162" s="13"/>
      <c r="B162" s="239"/>
      <c r="C162" s="240"/>
      <c r="D162" s="233" t="s">
        <v>210</v>
      </c>
      <c r="E162" s="241" t="s">
        <v>1</v>
      </c>
      <c r="F162" s="242" t="s">
        <v>455</v>
      </c>
      <c r="G162" s="240"/>
      <c r="H162" s="243">
        <v>21.875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210</v>
      </c>
      <c r="AU162" s="249" t="s">
        <v>87</v>
      </c>
      <c r="AV162" s="13" t="s">
        <v>87</v>
      </c>
      <c r="AW162" s="13" t="s">
        <v>34</v>
      </c>
      <c r="AX162" s="13" t="s">
        <v>77</v>
      </c>
      <c r="AY162" s="249" t="s">
        <v>131</v>
      </c>
    </row>
    <row r="163" s="14" customFormat="1">
      <c r="A163" s="14"/>
      <c r="B163" s="265"/>
      <c r="C163" s="266"/>
      <c r="D163" s="233" t="s">
        <v>210</v>
      </c>
      <c r="E163" s="267" t="s">
        <v>1</v>
      </c>
      <c r="F163" s="268" t="s">
        <v>456</v>
      </c>
      <c r="G163" s="266"/>
      <c r="H163" s="267" t="s">
        <v>1</v>
      </c>
      <c r="I163" s="269"/>
      <c r="J163" s="266"/>
      <c r="K163" s="266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210</v>
      </c>
      <c r="AU163" s="274" t="s">
        <v>87</v>
      </c>
      <c r="AV163" s="14" t="s">
        <v>85</v>
      </c>
      <c r="AW163" s="14" t="s">
        <v>34</v>
      </c>
      <c r="AX163" s="14" t="s">
        <v>77</v>
      </c>
      <c r="AY163" s="274" t="s">
        <v>131</v>
      </c>
    </row>
    <row r="164" s="13" customFormat="1">
      <c r="A164" s="13"/>
      <c r="B164" s="239"/>
      <c r="C164" s="240"/>
      <c r="D164" s="233" t="s">
        <v>210</v>
      </c>
      <c r="E164" s="241" t="s">
        <v>1</v>
      </c>
      <c r="F164" s="242" t="s">
        <v>457</v>
      </c>
      <c r="G164" s="240"/>
      <c r="H164" s="243">
        <v>32.813000000000002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210</v>
      </c>
      <c r="AU164" s="249" t="s">
        <v>87</v>
      </c>
      <c r="AV164" s="13" t="s">
        <v>87</v>
      </c>
      <c r="AW164" s="13" t="s">
        <v>34</v>
      </c>
      <c r="AX164" s="13" t="s">
        <v>77</v>
      </c>
      <c r="AY164" s="249" t="s">
        <v>131</v>
      </c>
    </row>
    <row r="165" s="15" customFormat="1">
      <c r="A165" s="15"/>
      <c r="B165" s="275"/>
      <c r="C165" s="276"/>
      <c r="D165" s="233" t="s">
        <v>210</v>
      </c>
      <c r="E165" s="277" t="s">
        <v>1</v>
      </c>
      <c r="F165" s="278" t="s">
        <v>312</v>
      </c>
      <c r="G165" s="276"/>
      <c r="H165" s="279">
        <v>54.688000000000002</v>
      </c>
      <c r="I165" s="280"/>
      <c r="J165" s="276"/>
      <c r="K165" s="276"/>
      <c r="L165" s="281"/>
      <c r="M165" s="282"/>
      <c r="N165" s="283"/>
      <c r="O165" s="283"/>
      <c r="P165" s="283"/>
      <c r="Q165" s="283"/>
      <c r="R165" s="283"/>
      <c r="S165" s="283"/>
      <c r="T165" s="28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5" t="s">
        <v>210</v>
      </c>
      <c r="AU165" s="285" t="s">
        <v>87</v>
      </c>
      <c r="AV165" s="15" t="s">
        <v>137</v>
      </c>
      <c r="AW165" s="15" t="s">
        <v>34</v>
      </c>
      <c r="AX165" s="15" t="s">
        <v>85</v>
      </c>
      <c r="AY165" s="285" t="s">
        <v>131</v>
      </c>
    </row>
    <row r="166" s="2" customFormat="1" ht="16.5" customHeight="1">
      <c r="A166" s="38"/>
      <c r="B166" s="39"/>
      <c r="C166" s="219" t="s">
        <v>8</v>
      </c>
      <c r="D166" s="219" t="s">
        <v>133</v>
      </c>
      <c r="E166" s="220" t="s">
        <v>458</v>
      </c>
      <c r="F166" s="221" t="s">
        <v>459</v>
      </c>
      <c r="G166" s="222" t="s">
        <v>136</v>
      </c>
      <c r="H166" s="223">
        <v>52.5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0.022499999999999999</v>
      </c>
      <c r="T166" s="230">
        <f>S166*H166</f>
        <v>1.1812499999999999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137</v>
      </c>
      <c r="AT166" s="231" t="s">
        <v>133</v>
      </c>
      <c r="AU166" s="231" t="s">
        <v>87</v>
      </c>
      <c r="AY166" s="17" t="s">
        <v>131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ROUND(I166*H166,2)</f>
        <v>0</v>
      </c>
      <c r="BL166" s="17" t="s">
        <v>137</v>
      </c>
      <c r="BM166" s="231" t="s">
        <v>460</v>
      </c>
    </row>
    <row r="167" s="2" customFormat="1">
      <c r="A167" s="38"/>
      <c r="B167" s="39"/>
      <c r="C167" s="40"/>
      <c r="D167" s="233" t="s">
        <v>139</v>
      </c>
      <c r="E167" s="40"/>
      <c r="F167" s="234" t="s">
        <v>461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139</v>
      </c>
      <c r="AU167" s="17" t="s">
        <v>87</v>
      </c>
    </row>
    <row r="168" s="13" customFormat="1">
      <c r="A168" s="13"/>
      <c r="B168" s="239"/>
      <c r="C168" s="240"/>
      <c r="D168" s="233" t="s">
        <v>210</v>
      </c>
      <c r="E168" s="241" t="s">
        <v>1</v>
      </c>
      <c r="F168" s="242" t="s">
        <v>462</v>
      </c>
      <c r="G168" s="240"/>
      <c r="H168" s="243">
        <v>52.5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210</v>
      </c>
      <c r="AU168" s="249" t="s">
        <v>87</v>
      </c>
      <c r="AV168" s="13" t="s">
        <v>87</v>
      </c>
      <c r="AW168" s="13" t="s">
        <v>34</v>
      </c>
      <c r="AX168" s="13" t="s">
        <v>85</v>
      </c>
      <c r="AY168" s="249" t="s">
        <v>131</v>
      </c>
    </row>
    <row r="169" s="2" customFormat="1" ht="16.5" customHeight="1">
      <c r="A169" s="38"/>
      <c r="B169" s="39"/>
      <c r="C169" s="219" t="s">
        <v>200</v>
      </c>
      <c r="D169" s="219" t="s">
        <v>133</v>
      </c>
      <c r="E169" s="220" t="s">
        <v>463</v>
      </c>
      <c r="F169" s="221" t="s">
        <v>464</v>
      </c>
      <c r="G169" s="222" t="s">
        <v>136</v>
      </c>
      <c r="H169" s="223">
        <v>262.5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0.0044999999999999997</v>
      </c>
      <c r="T169" s="230">
        <f>S169*H169</f>
        <v>1.1812499999999999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137</v>
      </c>
      <c r="AT169" s="231" t="s">
        <v>133</v>
      </c>
      <c r="AU169" s="231" t="s">
        <v>87</v>
      </c>
      <c r="AY169" s="17" t="s">
        <v>131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137</v>
      </c>
      <c r="BM169" s="231" t="s">
        <v>465</v>
      </c>
    </row>
    <row r="170" s="2" customFormat="1">
      <c r="A170" s="38"/>
      <c r="B170" s="39"/>
      <c r="C170" s="40"/>
      <c r="D170" s="233" t="s">
        <v>139</v>
      </c>
      <c r="E170" s="40"/>
      <c r="F170" s="234" t="s">
        <v>466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139</v>
      </c>
      <c r="AU170" s="17" t="s">
        <v>87</v>
      </c>
    </row>
    <row r="171" s="13" customFormat="1">
      <c r="A171" s="13"/>
      <c r="B171" s="239"/>
      <c r="C171" s="240"/>
      <c r="D171" s="233" t="s">
        <v>210</v>
      </c>
      <c r="E171" s="241" t="s">
        <v>1</v>
      </c>
      <c r="F171" s="242" t="s">
        <v>462</v>
      </c>
      <c r="G171" s="240"/>
      <c r="H171" s="243">
        <v>52.5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210</v>
      </c>
      <c r="AU171" s="249" t="s">
        <v>87</v>
      </c>
      <c r="AV171" s="13" t="s">
        <v>87</v>
      </c>
      <c r="AW171" s="13" t="s">
        <v>34</v>
      </c>
      <c r="AX171" s="13" t="s">
        <v>77</v>
      </c>
      <c r="AY171" s="249" t="s">
        <v>131</v>
      </c>
    </row>
    <row r="172" s="13" customFormat="1">
      <c r="A172" s="13"/>
      <c r="B172" s="239"/>
      <c r="C172" s="240"/>
      <c r="D172" s="233" t="s">
        <v>210</v>
      </c>
      <c r="E172" s="241" t="s">
        <v>1</v>
      </c>
      <c r="F172" s="242" t="s">
        <v>467</v>
      </c>
      <c r="G172" s="240"/>
      <c r="H172" s="243">
        <v>262.5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210</v>
      </c>
      <c r="AU172" s="249" t="s">
        <v>87</v>
      </c>
      <c r="AV172" s="13" t="s">
        <v>87</v>
      </c>
      <c r="AW172" s="13" t="s">
        <v>34</v>
      </c>
      <c r="AX172" s="13" t="s">
        <v>85</v>
      </c>
      <c r="AY172" s="249" t="s">
        <v>131</v>
      </c>
    </row>
    <row r="173" s="2" customFormat="1" ht="16.5" customHeight="1">
      <c r="A173" s="38"/>
      <c r="B173" s="39"/>
      <c r="C173" s="219" t="s">
        <v>205</v>
      </c>
      <c r="D173" s="219" t="s">
        <v>133</v>
      </c>
      <c r="E173" s="220" t="s">
        <v>468</v>
      </c>
      <c r="F173" s="221" t="s">
        <v>469</v>
      </c>
      <c r="G173" s="222" t="s">
        <v>136</v>
      </c>
      <c r="H173" s="223">
        <v>52.5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137</v>
      </c>
      <c r="AT173" s="231" t="s">
        <v>133</v>
      </c>
      <c r="AU173" s="231" t="s">
        <v>87</v>
      </c>
      <c r="AY173" s="17" t="s">
        <v>131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85</v>
      </c>
      <c r="BK173" s="232">
        <f>ROUND(I173*H173,2)</f>
        <v>0</v>
      </c>
      <c r="BL173" s="17" t="s">
        <v>137</v>
      </c>
      <c r="BM173" s="231" t="s">
        <v>470</v>
      </c>
    </row>
    <row r="174" s="2" customFormat="1">
      <c r="A174" s="38"/>
      <c r="B174" s="39"/>
      <c r="C174" s="40"/>
      <c r="D174" s="233" t="s">
        <v>139</v>
      </c>
      <c r="E174" s="40"/>
      <c r="F174" s="234" t="s">
        <v>469</v>
      </c>
      <c r="G174" s="40"/>
      <c r="H174" s="40"/>
      <c r="I174" s="235"/>
      <c r="J174" s="40"/>
      <c r="K174" s="40"/>
      <c r="L174" s="44"/>
      <c r="M174" s="236"/>
      <c r="N174" s="23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87</v>
      </c>
    </row>
    <row r="175" s="13" customFormat="1">
      <c r="A175" s="13"/>
      <c r="B175" s="239"/>
      <c r="C175" s="240"/>
      <c r="D175" s="233" t="s">
        <v>210</v>
      </c>
      <c r="E175" s="241" t="s">
        <v>1</v>
      </c>
      <c r="F175" s="242" t="s">
        <v>462</v>
      </c>
      <c r="G175" s="240"/>
      <c r="H175" s="243">
        <v>52.5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210</v>
      </c>
      <c r="AU175" s="249" t="s">
        <v>87</v>
      </c>
      <c r="AV175" s="13" t="s">
        <v>87</v>
      </c>
      <c r="AW175" s="13" t="s">
        <v>34</v>
      </c>
      <c r="AX175" s="13" t="s">
        <v>85</v>
      </c>
      <c r="AY175" s="249" t="s">
        <v>131</v>
      </c>
    </row>
    <row r="176" s="2" customFormat="1" ht="21.75" customHeight="1">
      <c r="A176" s="38"/>
      <c r="B176" s="39"/>
      <c r="C176" s="219" t="s">
        <v>212</v>
      </c>
      <c r="D176" s="219" t="s">
        <v>133</v>
      </c>
      <c r="E176" s="220" t="s">
        <v>471</v>
      </c>
      <c r="F176" s="221" t="s">
        <v>472</v>
      </c>
      <c r="G176" s="222" t="s">
        <v>145</v>
      </c>
      <c r="H176" s="223">
        <v>14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0.00123</v>
      </c>
      <c r="R176" s="229">
        <f>Q176*H176</f>
        <v>0.017219999999999999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137</v>
      </c>
      <c r="AT176" s="231" t="s">
        <v>133</v>
      </c>
      <c r="AU176" s="231" t="s">
        <v>87</v>
      </c>
      <c r="AY176" s="17" t="s">
        <v>131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137</v>
      </c>
      <c r="BM176" s="231" t="s">
        <v>473</v>
      </c>
    </row>
    <row r="177" s="2" customFormat="1">
      <c r="A177" s="38"/>
      <c r="B177" s="39"/>
      <c r="C177" s="40"/>
      <c r="D177" s="233" t="s">
        <v>139</v>
      </c>
      <c r="E177" s="40"/>
      <c r="F177" s="234" t="s">
        <v>474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139</v>
      </c>
      <c r="AU177" s="17" t="s">
        <v>87</v>
      </c>
    </row>
    <row r="178" s="2" customFormat="1">
      <c r="A178" s="38"/>
      <c r="B178" s="39"/>
      <c r="C178" s="40"/>
      <c r="D178" s="233" t="s">
        <v>141</v>
      </c>
      <c r="E178" s="40"/>
      <c r="F178" s="238" t="s">
        <v>475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141</v>
      </c>
      <c r="AU178" s="17" t="s">
        <v>87</v>
      </c>
    </row>
    <row r="179" s="13" customFormat="1">
      <c r="A179" s="13"/>
      <c r="B179" s="239"/>
      <c r="C179" s="240"/>
      <c r="D179" s="233" t="s">
        <v>210</v>
      </c>
      <c r="E179" s="241" t="s">
        <v>1</v>
      </c>
      <c r="F179" s="242" t="s">
        <v>476</v>
      </c>
      <c r="G179" s="240"/>
      <c r="H179" s="243">
        <v>14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210</v>
      </c>
      <c r="AU179" s="249" t="s">
        <v>87</v>
      </c>
      <c r="AV179" s="13" t="s">
        <v>87</v>
      </c>
      <c r="AW179" s="13" t="s">
        <v>34</v>
      </c>
      <c r="AX179" s="13" t="s">
        <v>85</v>
      </c>
      <c r="AY179" s="249" t="s">
        <v>131</v>
      </c>
    </row>
    <row r="180" s="2" customFormat="1" ht="16.5" customHeight="1">
      <c r="A180" s="38"/>
      <c r="B180" s="39"/>
      <c r="C180" s="219" t="s">
        <v>219</v>
      </c>
      <c r="D180" s="219" t="s">
        <v>133</v>
      </c>
      <c r="E180" s="220" t="s">
        <v>477</v>
      </c>
      <c r="F180" s="221" t="s">
        <v>478</v>
      </c>
      <c r="G180" s="222" t="s">
        <v>136</v>
      </c>
      <c r="H180" s="223">
        <v>17.5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0.0086499999999999997</v>
      </c>
      <c r="R180" s="229">
        <f>Q180*H180</f>
        <v>0.15137499999999998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137</v>
      </c>
      <c r="AT180" s="231" t="s">
        <v>133</v>
      </c>
      <c r="AU180" s="231" t="s">
        <v>87</v>
      </c>
      <c r="AY180" s="17" t="s">
        <v>131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ROUND(I180*H180,2)</f>
        <v>0</v>
      </c>
      <c r="BL180" s="17" t="s">
        <v>137</v>
      </c>
      <c r="BM180" s="231" t="s">
        <v>479</v>
      </c>
    </row>
    <row r="181" s="2" customFormat="1">
      <c r="A181" s="38"/>
      <c r="B181" s="39"/>
      <c r="C181" s="40"/>
      <c r="D181" s="233" t="s">
        <v>139</v>
      </c>
      <c r="E181" s="40"/>
      <c r="F181" s="234" t="s">
        <v>480</v>
      </c>
      <c r="G181" s="40"/>
      <c r="H181" s="40"/>
      <c r="I181" s="235"/>
      <c r="J181" s="40"/>
      <c r="K181" s="40"/>
      <c r="L181" s="44"/>
      <c r="M181" s="236"/>
      <c r="N181" s="237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139</v>
      </c>
      <c r="AU181" s="17" t="s">
        <v>87</v>
      </c>
    </row>
    <row r="182" s="14" customFormat="1">
      <c r="A182" s="14"/>
      <c r="B182" s="265"/>
      <c r="C182" s="266"/>
      <c r="D182" s="233" t="s">
        <v>210</v>
      </c>
      <c r="E182" s="267" t="s">
        <v>1</v>
      </c>
      <c r="F182" s="268" t="s">
        <v>454</v>
      </c>
      <c r="G182" s="266"/>
      <c r="H182" s="267" t="s">
        <v>1</v>
      </c>
      <c r="I182" s="269"/>
      <c r="J182" s="266"/>
      <c r="K182" s="266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210</v>
      </c>
      <c r="AU182" s="274" t="s">
        <v>87</v>
      </c>
      <c r="AV182" s="14" t="s">
        <v>85</v>
      </c>
      <c r="AW182" s="14" t="s">
        <v>34</v>
      </c>
      <c r="AX182" s="14" t="s">
        <v>77</v>
      </c>
      <c r="AY182" s="274" t="s">
        <v>131</v>
      </c>
    </row>
    <row r="183" s="13" customFormat="1">
      <c r="A183" s="13"/>
      <c r="B183" s="239"/>
      <c r="C183" s="240"/>
      <c r="D183" s="233" t="s">
        <v>210</v>
      </c>
      <c r="E183" s="241" t="s">
        <v>1</v>
      </c>
      <c r="F183" s="242" t="s">
        <v>481</v>
      </c>
      <c r="G183" s="240"/>
      <c r="H183" s="243">
        <v>17.5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210</v>
      </c>
      <c r="AU183" s="249" t="s">
        <v>87</v>
      </c>
      <c r="AV183" s="13" t="s">
        <v>87</v>
      </c>
      <c r="AW183" s="13" t="s">
        <v>34</v>
      </c>
      <c r="AX183" s="13" t="s">
        <v>85</v>
      </c>
      <c r="AY183" s="249" t="s">
        <v>131</v>
      </c>
    </row>
    <row r="184" s="2" customFormat="1" ht="16.5" customHeight="1">
      <c r="A184" s="38"/>
      <c r="B184" s="39"/>
      <c r="C184" s="219" t="s">
        <v>227</v>
      </c>
      <c r="D184" s="219" t="s">
        <v>133</v>
      </c>
      <c r="E184" s="220" t="s">
        <v>482</v>
      </c>
      <c r="F184" s="221" t="s">
        <v>483</v>
      </c>
      <c r="G184" s="222" t="s">
        <v>136</v>
      </c>
      <c r="H184" s="223">
        <v>17.5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137</v>
      </c>
      <c r="AT184" s="231" t="s">
        <v>133</v>
      </c>
      <c r="AU184" s="231" t="s">
        <v>87</v>
      </c>
      <c r="AY184" s="17" t="s">
        <v>131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85</v>
      </c>
      <c r="BK184" s="232">
        <f>ROUND(I184*H184,2)</f>
        <v>0</v>
      </c>
      <c r="BL184" s="17" t="s">
        <v>137</v>
      </c>
      <c r="BM184" s="231" t="s">
        <v>484</v>
      </c>
    </row>
    <row r="185" s="2" customFormat="1">
      <c r="A185" s="38"/>
      <c r="B185" s="39"/>
      <c r="C185" s="40"/>
      <c r="D185" s="233" t="s">
        <v>139</v>
      </c>
      <c r="E185" s="40"/>
      <c r="F185" s="234" t="s">
        <v>485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87</v>
      </c>
    </row>
    <row r="186" s="14" customFormat="1">
      <c r="A186" s="14"/>
      <c r="B186" s="265"/>
      <c r="C186" s="266"/>
      <c r="D186" s="233" t="s">
        <v>210</v>
      </c>
      <c r="E186" s="267" t="s">
        <v>1</v>
      </c>
      <c r="F186" s="268" t="s">
        <v>454</v>
      </c>
      <c r="G186" s="266"/>
      <c r="H186" s="267" t="s">
        <v>1</v>
      </c>
      <c r="I186" s="269"/>
      <c r="J186" s="266"/>
      <c r="K186" s="266"/>
      <c r="L186" s="270"/>
      <c r="M186" s="271"/>
      <c r="N186" s="272"/>
      <c r="O186" s="272"/>
      <c r="P186" s="272"/>
      <c r="Q186" s="272"/>
      <c r="R186" s="272"/>
      <c r="S186" s="272"/>
      <c r="T186" s="27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4" t="s">
        <v>210</v>
      </c>
      <c r="AU186" s="274" t="s">
        <v>87</v>
      </c>
      <c r="AV186" s="14" t="s">
        <v>85</v>
      </c>
      <c r="AW186" s="14" t="s">
        <v>34</v>
      </c>
      <c r="AX186" s="14" t="s">
        <v>77</v>
      </c>
      <c r="AY186" s="274" t="s">
        <v>131</v>
      </c>
    </row>
    <row r="187" s="13" customFormat="1">
      <c r="A187" s="13"/>
      <c r="B187" s="239"/>
      <c r="C187" s="240"/>
      <c r="D187" s="233" t="s">
        <v>210</v>
      </c>
      <c r="E187" s="241" t="s">
        <v>1</v>
      </c>
      <c r="F187" s="242" t="s">
        <v>481</v>
      </c>
      <c r="G187" s="240"/>
      <c r="H187" s="243">
        <v>17.5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210</v>
      </c>
      <c r="AU187" s="249" t="s">
        <v>87</v>
      </c>
      <c r="AV187" s="13" t="s">
        <v>87</v>
      </c>
      <c r="AW187" s="13" t="s">
        <v>34</v>
      </c>
      <c r="AX187" s="13" t="s">
        <v>85</v>
      </c>
      <c r="AY187" s="249" t="s">
        <v>131</v>
      </c>
    </row>
    <row r="188" s="2" customFormat="1" ht="16.5" customHeight="1">
      <c r="A188" s="38"/>
      <c r="B188" s="39"/>
      <c r="C188" s="219" t="s">
        <v>234</v>
      </c>
      <c r="D188" s="219" t="s">
        <v>133</v>
      </c>
      <c r="E188" s="220" t="s">
        <v>486</v>
      </c>
      <c r="F188" s="221" t="s">
        <v>487</v>
      </c>
      <c r="G188" s="222" t="s">
        <v>244</v>
      </c>
      <c r="H188" s="223">
        <v>0.93000000000000005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1.03955</v>
      </c>
      <c r="R188" s="229">
        <f>Q188*H188</f>
        <v>0.96678150000000007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137</v>
      </c>
      <c r="AT188" s="231" t="s">
        <v>133</v>
      </c>
      <c r="AU188" s="231" t="s">
        <v>87</v>
      </c>
      <c r="AY188" s="17" t="s">
        <v>131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ROUND(I188*H188,2)</f>
        <v>0</v>
      </c>
      <c r="BL188" s="17" t="s">
        <v>137</v>
      </c>
      <c r="BM188" s="231" t="s">
        <v>488</v>
      </c>
    </row>
    <row r="189" s="2" customFormat="1">
      <c r="A189" s="38"/>
      <c r="B189" s="39"/>
      <c r="C189" s="40"/>
      <c r="D189" s="233" t="s">
        <v>139</v>
      </c>
      <c r="E189" s="40"/>
      <c r="F189" s="234" t="s">
        <v>489</v>
      </c>
      <c r="G189" s="40"/>
      <c r="H189" s="40"/>
      <c r="I189" s="235"/>
      <c r="J189" s="40"/>
      <c r="K189" s="40"/>
      <c r="L189" s="44"/>
      <c r="M189" s="236"/>
      <c r="N189" s="237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87</v>
      </c>
    </row>
    <row r="190" s="2" customFormat="1">
      <c r="A190" s="38"/>
      <c r="B190" s="39"/>
      <c r="C190" s="40"/>
      <c r="D190" s="233" t="s">
        <v>141</v>
      </c>
      <c r="E190" s="40"/>
      <c r="F190" s="238" t="s">
        <v>490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141</v>
      </c>
      <c r="AU190" s="17" t="s">
        <v>87</v>
      </c>
    </row>
    <row r="191" s="13" customFormat="1">
      <c r="A191" s="13"/>
      <c r="B191" s="239"/>
      <c r="C191" s="240"/>
      <c r="D191" s="233" t="s">
        <v>210</v>
      </c>
      <c r="E191" s="241" t="s">
        <v>1</v>
      </c>
      <c r="F191" s="242" t="s">
        <v>491</v>
      </c>
      <c r="G191" s="240"/>
      <c r="H191" s="243">
        <v>0.74399999999999999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210</v>
      </c>
      <c r="AU191" s="249" t="s">
        <v>87</v>
      </c>
      <c r="AV191" s="13" t="s">
        <v>87</v>
      </c>
      <c r="AW191" s="13" t="s">
        <v>34</v>
      </c>
      <c r="AX191" s="13" t="s">
        <v>77</v>
      </c>
      <c r="AY191" s="249" t="s">
        <v>131</v>
      </c>
    </row>
    <row r="192" s="13" customFormat="1">
      <c r="A192" s="13"/>
      <c r="B192" s="239"/>
      <c r="C192" s="240"/>
      <c r="D192" s="233" t="s">
        <v>210</v>
      </c>
      <c r="E192" s="241" t="s">
        <v>1</v>
      </c>
      <c r="F192" s="242" t="s">
        <v>492</v>
      </c>
      <c r="G192" s="240"/>
      <c r="H192" s="243">
        <v>0.93000000000000005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210</v>
      </c>
      <c r="AU192" s="249" t="s">
        <v>87</v>
      </c>
      <c r="AV192" s="13" t="s">
        <v>87</v>
      </c>
      <c r="AW192" s="13" t="s">
        <v>34</v>
      </c>
      <c r="AX192" s="13" t="s">
        <v>85</v>
      </c>
      <c r="AY192" s="249" t="s">
        <v>131</v>
      </c>
    </row>
    <row r="193" s="12" customFormat="1" ht="22.8" customHeight="1">
      <c r="A193" s="12"/>
      <c r="B193" s="203"/>
      <c r="C193" s="204"/>
      <c r="D193" s="205" t="s">
        <v>76</v>
      </c>
      <c r="E193" s="217" t="s">
        <v>137</v>
      </c>
      <c r="F193" s="217" t="s">
        <v>204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SUM(P194:P197)</f>
        <v>0</v>
      </c>
      <c r="Q193" s="211"/>
      <c r="R193" s="212">
        <f>SUM(R194:R197)</f>
        <v>8.9218124999999997</v>
      </c>
      <c r="S193" s="211"/>
      <c r="T193" s="213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85</v>
      </c>
      <c r="AT193" s="215" t="s">
        <v>76</v>
      </c>
      <c r="AU193" s="215" t="s">
        <v>85</v>
      </c>
      <c r="AY193" s="214" t="s">
        <v>131</v>
      </c>
      <c r="BK193" s="216">
        <f>SUM(BK194:BK197)</f>
        <v>0</v>
      </c>
    </row>
    <row r="194" s="2" customFormat="1" ht="16.5" customHeight="1">
      <c r="A194" s="38"/>
      <c r="B194" s="39"/>
      <c r="C194" s="219" t="s">
        <v>241</v>
      </c>
      <c r="D194" s="219" t="s">
        <v>133</v>
      </c>
      <c r="E194" s="220" t="s">
        <v>493</v>
      </c>
      <c r="F194" s="221" t="s">
        <v>494</v>
      </c>
      <c r="G194" s="222" t="s">
        <v>136</v>
      </c>
      <c r="H194" s="223">
        <v>11.25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0.79305000000000003</v>
      </c>
      <c r="R194" s="229">
        <f>Q194*H194</f>
        <v>8.9218124999999997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137</v>
      </c>
      <c r="AT194" s="231" t="s">
        <v>133</v>
      </c>
      <c r="AU194" s="231" t="s">
        <v>87</v>
      </c>
      <c r="AY194" s="17" t="s">
        <v>131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85</v>
      </c>
      <c r="BK194" s="232">
        <f>ROUND(I194*H194,2)</f>
        <v>0</v>
      </c>
      <c r="BL194" s="17" t="s">
        <v>137</v>
      </c>
      <c r="BM194" s="231" t="s">
        <v>495</v>
      </c>
    </row>
    <row r="195" s="2" customFormat="1">
      <c r="A195" s="38"/>
      <c r="B195" s="39"/>
      <c r="C195" s="40"/>
      <c r="D195" s="233" t="s">
        <v>139</v>
      </c>
      <c r="E195" s="40"/>
      <c r="F195" s="234" t="s">
        <v>496</v>
      </c>
      <c r="G195" s="40"/>
      <c r="H195" s="40"/>
      <c r="I195" s="235"/>
      <c r="J195" s="40"/>
      <c r="K195" s="40"/>
      <c r="L195" s="44"/>
      <c r="M195" s="236"/>
      <c r="N195" s="237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139</v>
      </c>
      <c r="AU195" s="17" t="s">
        <v>87</v>
      </c>
    </row>
    <row r="196" s="2" customFormat="1">
      <c r="A196" s="38"/>
      <c r="B196" s="39"/>
      <c r="C196" s="40"/>
      <c r="D196" s="233" t="s">
        <v>141</v>
      </c>
      <c r="E196" s="40"/>
      <c r="F196" s="238" t="s">
        <v>224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141</v>
      </c>
      <c r="AU196" s="17" t="s">
        <v>87</v>
      </c>
    </row>
    <row r="197" s="13" customFormat="1">
      <c r="A197" s="13"/>
      <c r="B197" s="239"/>
      <c r="C197" s="240"/>
      <c r="D197" s="233" t="s">
        <v>210</v>
      </c>
      <c r="E197" s="241" t="s">
        <v>1</v>
      </c>
      <c r="F197" s="242" t="s">
        <v>497</v>
      </c>
      <c r="G197" s="240"/>
      <c r="H197" s="243">
        <v>11.25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210</v>
      </c>
      <c r="AU197" s="249" t="s">
        <v>87</v>
      </c>
      <c r="AV197" s="13" t="s">
        <v>87</v>
      </c>
      <c r="AW197" s="13" t="s">
        <v>34</v>
      </c>
      <c r="AX197" s="13" t="s">
        <v>85</v>
      </c>
      <c r="AY197" s="249" t="s">
        <v>131</v>
      </c>
    </row>
    <row r="198" s="12" customFormat="1" ht="22.8" customHeight="1">
      <c r="A198" s="12"/>
      <c r="B198" s="203"/>
      <c r="C198" s="204"/>
      <c r="D198" s="205" t="s">
        <v>76</v>
      </c>
      <c r="E198" s="217" t="s">
        <v>180</v>
      </c>
      <c r="F198" s="217" t="s">
        <v>321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SUM(P199:P244)</f>
        <v>0</v>
      </c>
      <c r="Q198" s="211"/>
      <c r="R198" s="212">
        <f>SUM(R199:R244)</f>
        <v>11.595415000000001</v>
      </c>
      <c r="S198" s="211"/>
      <c r="T198" s="213">
        <f>SUM(T199:T244)</f>
        <v>12.3933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85</v>
      </c>
      <c r="AT198" s="215" t="s">
        <v>76</v>
      </c>
      <c r="AU198" s="215" t="s">
        <v>85</v>
      </c>
      <c r="AY198" s="214" t="s">
        <v>131</v>
      </c>
      <c r="BK198" s="216">
        <f>SUM(BK199:BK244)</f>
        <v>0</v>
      </c>
    </row>
    <row r="199" s="2" customFormat="1" ht="16.5" customHeight="1">
      <c r="A199" s="38"/>
      <c r="B199" s="39"/>
      <c r="C199" s="219" t="s">
        <v>247</v>
      </c>
      <c r="D199" s="219" t="s">
        <v>133</v>
      </c>
      <c r="E199" s="220" t="s">
        <v>498</v>
      </c>
      <c r="F199" s="221" t="s">
        <v>499</v>
      </c>
      <c r="G199" s="222" t="s">
        <v>355</v>
      </c>
      <c r="H199" s="223">
        <v>35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42</v>
      </c>
      <c r="O199" s="91"/>
      <c r="P199" s="229">
        <f>O199*H199</f>
        <v>0</v>
      </c>
      <c r="Q199" s="229">
        <v>0.00011</v>
      </c>
      <c r="R199" s="229">
        <f>Q199*H199</f>
        <v>0.0038500000000000001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137</v>
      </c>
      <c r="AT199" s="231" t="s">
        <v>133</v>
      </c>
      <c r="AU199" s="231" t="s">
        <v>87</v>
      </c>
      <c r="AY199" s="17" t="s">
        <v>131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85</v>
      </c>
      <c r="BK199" s="232">
        <f>ROUND(I199*H199,2)</f>
        <v>0</v>
      </c>
      <c r="BL199" s="17" t="s">
        <v>137</v>
      </c>
      <c r="BM199" s="231" t="s">
        <v>500</v>
      </c>
    </row>
    <row r="200" s="2" customFormat="1">
      <c r="A200" s="38"/>
      <c r="B200" s="39"/>
      <c r="C200" s="40"/>
      <c r="D200" s="233" t="s">
        <v>139</v>
      </c>
      <c r="E200" s="40"/>
      <c r="F200" s="234" t="s">
        <v>501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87</v>
      </c>
    </row>
    <row r="201" s="2" customFormat="1">
      <c r="A201" s="38"/>
      <c r="B201" s="39"/>
      <c r="C201" s="40"/>
      <c r="D201" s="233" t="s">
        <v>141</v>
      </c>
      <c r="E201" s="40"/>
      <c r="F201" s="238" t="s">
        <v>502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141</v>
      </c>
      <c r="AU201" s="17" t="s">
        <v>87</v>
      </c>
    </row>
    <row r="202" s="2" customFormat="1" ht="16.5" customHeight="1">
      <c r="A202" s="38"/>
      <c r="B202" s="39"/>
      <c r="C202" s="219" t="s">
        <v>7</v>
      </c>
      <c r="D202" s="219" t="s">
        <v>133</v>
      </c>
      <c r="E202" s="220" t="s">
        <v>333</v>
      </c>
      <c r="F202" s="221" t="s">
        <v>334</v>
      </c>
      <c r="G202" s="222" t="s">
        <v>136</v>
      </c>
      <c r="H202" s="223">
        <v>425.55000000000001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42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137</v>
      </c>
      <c r="AT202" s="231" t="s">
        <v>133</v>
      </c>
      <c r="AU202" s="231" t="s">
        <v>87</v>
      </c>
      <c r="AY202" s="17" t="s">
        <v>131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85</v>
      </c>
      <c r="BK202" s="232">
        <f>ROUND(I202*H202,2)</f>
        <v>0</v>
      </c>
      <c r="BL202" s="17" t="s">
        <v>137</v>
      </c>
      <c r="BM202" s="231" t="s">
        <v>503</v>
      </c>
    </row>
    <row r="203" s="2" customFormat="1">
      <c r="A203" s="38"/>
      <c r="B203" s="39"/>
      <c r="C203" s="40"/>
      <c r="D203" s="233" t="s">
        <v>139</v>
      </c>
      <c r="E203" s="40"/>
      <c r="F203" s="234" t="s">
        <v>334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139</v>
      </c>
      <c r="AU203" s="17" t="s">
        <v>87</v>
      </c>
    </row>
    <row r="204" s="14" customFormat="1">
      <c r="A204" s="14"/>
      <c r="B204" s="265"/>
      <c r="C204" s="266"/>
      <c r="D204" s="233" t="s">
        <v>210</v>
      </c>
      <c r="E204" s="267" t="s">
        <v>1</v>
      </c>
      <c r="F204" s="268" t="s">
        <v>504</v>
      </c>
      <c r="G204" s="266"/>
      <c r="H204" s="267" t="s">
        <v>1</v>
      </c>
      <c r="I204" s="269"/>
      <c r="J204" s="266"/>
      <c r="K204" s="266"/>
      <c r="L204" s="270"/>
      <c r="M204" s="271"/>
      <c r="N204" s="272"/>
      <c r="O204" s="272"/>
      <c r="P204" s="272"/>
      <c r="Q204" s="272"/>
      <c r="R204" s="272"/>
      <c r="S204" s="272"/>
      <c r="T204" s="27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4" t="s">
        <v>210</v>
      </c>
      <c r="AU204" s="274" t="s">
        <v>87</v>
      </c>
      <c r="AV204" s="14" t="s">
        <v>85</v>
      </c>
      <c r="AW204" s="14" t="s">
        <v>34</v>
      </c>
      <c r="AX204" s="14" t="s">
        <v>77</v>
      </c>
      <c r="AY204" s="274" t="s">
        <v>131</v>
      </c>
    </row>
    <row r="205" s="13" customFormat="1">
      <c r="A205" s="13"/>
      <c r="B205" s="239"/>
      <c r="C205" s="240"/>
      <c r="D205" s="233" t="s">
        <v>210</v>
      </c>
      <c r="E205" s="241" t="s">
        <v>1</v>
      </c>
      <c r="F205" s="242" t="s">
        <v>505</v>
      </c>
      <c r="G205" s="240"/>
      <c r="H205" s="243">
        <v>225.69999999999999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210</v>
      </c>
      <c r="AU205" s="249" t="s">
        <v>87</v>
      </c>
      <c r="AV205" s="13" t="s">
        <v>87</v>
      </c>
      <c r="AW205" s="13" t="s">
        <v>34</v>
      </c>
      <c r="AX205" s="13" t="s">
        <v>77</v>
      </c>
      <c r="AY205" s="249" t="s">
        <v>131</v>
      </c>
    </row>
    <row r="206" s="14" customFormat="1">
      <c r="A206" s="14"/>
      <c r="B206" s="265"/>
      <c r="C206" s="266"/>
      <c r="D206" s="233" t="s">
        <v>210</v>
      </c>
      <c r="E206" s="267" t="s">
        <v>1</v>
      </c>
      <c r="F206" s="268" t="s">
        <v>506</v>
      </c>
      <c r="G206" s="266"/>
      <c r="H206" s="267" t="s">
        <v>1</v>
      </c>
      <c r="I206" s="269"/>
      <c r="J206" s="266"/>
      <c r="K206" s="266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210</v>
      </c>
      <c r="AU206" s="274" t="s">
        <v>87</v>
      </c>
      <c r="AV206" s="14" t="s">
        <v>85</v>
      </c>
      <c r="AW206" s="14" t="s">
        <v>34</v>
      </c>
      <c r="AX206" s="14" t="s">
        <v>77</v>
      </c>
      <c r="AY206" s="274" t="s">
        <v>131</v>
      </c>
    </row>
    <row r="207" s="13" customFormat="1">
      <c r="A207" s="13"/>
      <c r="B207" s="239"/>
      <c r="C207" s="240"/>
      <c r="D207" s="233" t="s">
        <v>210</v>
      </c>
      <c r="E207" s="241" t="s">
        <v>1</v>
      </c>
      <c r="F207" s="242" t="s">
        <v>507</v>
      </c>
      <c r="G207" s="240"/>
      <c r="H207" s="243">
        <v>103.59999999999999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210</v>
      </c>
      <c r="AU207" s="249" t="s">
        <v>87</v>
      </c>
      <c r="AV207" s="13" t="s">
        <v>87</v>
      </c>
      <c r="AW207" s="13" t="s">
        <v>34</v>
      </c>
      <c r="AX207" s="13" t="s">
        <v>77</v>
      </c>
      <c r="AY207" s="249" t="s">
        <v>131</v>
      </c>
    </row>
    <row r="208" s="14" customFormat="1">
      <c r="A208" s="14"/>
      <c r="B208" s="265"/>
      <c r="C208" s="266"/>
      <c r="D208" s="233" t="s">
        <v>210</v>
      </c>
      <c r="E208" s="267" t="s">
        <v>1</v>
      </c>
      <c r="F208" s="268" t="s">
        <v>508</v>
      </c>
      <c r="G208" s="266"/>
      <c r="H208" s="267" t="s">
        <v>1</v>
      </c>
      <c r="I208" s="269"/>
      <c r="J208" s="266"/>
      <c r="K208" s="266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210</v>
      </c>
      <c r="AU208" s="274" t="s">
        <v>87</v>
      </c>
      <c r="AV208" s="14" t="s">
        <v>85</v>
      </c>
      <c r="AW208" s="14" t="s">
        <v>34</v>
      </c>
      <c r="AX208" s="14" t="s">
        <v>77</v>
      </c>
      <c r="AY208" s="274" t="s">
        <v>131</v>
      </c>
    </row>
    <row r="209" s="13" customFormat="1">
      <c r="A209" s="13"/>
      <c r="B209" s="239"/>
      <c r="C209" s="240"/>
      <c r="D209" s="233" t="s">
        <v>210</v>
      </c>
      <c r="E209" s="241" t="s">
        <v>1</v>
      </c>
      <c r="F209" s="242" t="s">
        <v>509</v>
      </c>
      <c r="G209" s="240"/>
      <c r="H209" s="243">
        <v>96.25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210</v>
      </c>
      <c r="AU209" s="249" t="s">
        <v>87</v>
      </c>
      <c r="AV209" s="13" t="s">
        <v>87</v>
      </c>
      <c r="AW209" s="13" t="s">
        <v>34</v>
      </c>
      <c r="AX209" s="13" t="s">
        <v>77</v>
      </c>
      <c r="AY209" s="249" t="s">
        <v>131</v>
      </c>
    </row>
    <row r="210" s="15" customFormat="1">
      <c r="A210" s="15"/>
      <c r="B210" s="275"/>
      <c r="C210" s="276"/>
      <c r="D210" s="233" t="s">
        <v>210</v>
      </c>
      <c r="E210" s="277" t="s">
        <v>1</v>
      </c>
      <c r="F210" s="278" t="s">
        <v>312</v>
      </c>
      <c r="G210" s="276"/>
      <c r="H210" s="279">
        <v>425.54999999999995</v>
      </c>
      <c r="I210" s="280"/>
      <c r="J210" s="276"/>
      <c r="K210" s="276"/>
      <c r="L210" s="281"/>
      <c r="M210" s="282"/>
      <c r="N210" s="283"/>
      <c r="O210" s="283"/>
      <c r="P210" s="283"/>
      <c r="Q210" s="283"/>
      <c r="R210" s="283"/>
      <c r="S210" s="283"/>
      <c r="T210" s="28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5" t="s">
        <v>210</v>
      </c>
      <c r="AU210" s="285" t="s">
        <v>87</v>
      </c>
      <c r="AV210" s="15" t="s">
        <v>137</v>
      </c>
      <c r="AW210" s="15" t="s">
        <v>34</v>
      </c>
      <c r="AX210" s="15" t="s">
        <v>85</v>
      </c>
      <c r="AY210" s="285" t="s">
        <v>131</v>
      </c>
    </row>
    <row r="211" s="2" customFormat="1" ht="16.5" customHeight="1">
      <c r="A211" s="38"/>
      <c r="B211" s="39"/>
      <c r="C211" s="219" t="s">
        <v>260</v>
      </c>
      <c r="D211" s="219" t="s">
        <v>133</v>
      </c>
      <c r="E211" s="220" t="s">
        <v>337</v>
      </c>
      <c r="F211" s="221" t="s">
        <v>338</v>
      </c>
      <c r="G211" s="222" t="s">
        <v>136</v>
      </c>
      <c r="H211" s="223">
        <v>109.61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42</v>
      </c>
      <c r="O211" s="91"/>
      <c r="P211" s="229">
        <f>O211*H211</f>
        <v>0</v>
      </c>
      <c r="Q211" s="229">
        <v>0.078</v>
      </c>
      <c r="R211" s="229">
        <f>Q211*H211</f>
        <v>8.5495800000000006</v>
      </c>
      <c r="S211" s="229">
        <v>0.035000000000000003</v>
      </c>
      <c r="T211" s="230">
        <f>S211*H211</f>
        <v>3.8363500000000004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137</v>
      </c>
      <c r="AT211" s="231" t="s">
        <v>133</v>
      </c>
      <c r="AU211" s="231" t="s">
        <v>87</v>
      </c>
      <c r="AY211" s="17" t="s">
        <v>131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85</v>
      </c>
      <c r="BK211" s="232">
        <f>ROUND(I211*H211,2)</f>
        <v>0</v>
      </c>
      <c r="BL211" s="17" t="s">
        <v>137</v>
      </c>
      <c r="BM211" s="231" t="s">
        <v>510</v>
      </c>
    </row>
    <row r="212" s="2" customFormat="1">
      <c r="A212" s="38"/>
      <c r="B212" s="39"/>
      <c r="C212" s="40"/>
      <c r="D212" s="233" t="s">
        <v>139</v>
      </c>
      <c r="E212" s="40"/>
      <c r="F212" s="234" t="s">
        <v>340</v>
      </c>
      <c r="G212" s="40"/>
      <c r="H212" s="40"/>
      <c r="I212" s="235"/>
      <c r="J212" s="40"/>
      <c r="K212" s="40"/>
      <c r="L212" s="44"/>
      <c r="M212" s="236"/>
      <c r="N212" s="23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87</v>
      </c>
    </row>
    <row r="213" s="2" customFormat="1">
      <c r="A213" s="38"/>
      <c r="B213" s="39"/>
      <c r="C213" s="40"/>
      <c r="D213" s="233" t="s">
        <v>141</v>
      </c>
      <c r="E213" s="40"/>
      <c r="F213" s="238" t="s">
        <v>511</v>
      </c>
      <c r="G213" s="40"/>
      <c r="H213" s="40"/>
      <c r="I213" s="235"/>
      <c r="J213" s="40"/>
      <c r="K213" s="40"/>
      <c r="L213" s="44"/>
      <c r="M213" s="236"/>
      <c r="N213" s="237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141</v>
      </c>
      <c r="AU213" s="17" t="s">
        <v>87</v>
      </c>
    </row>
    <row r="214" s="14" customFormat="1">
      <c r="A214" s="14"/>
      <c r="B214" s="265"/>
      <c r="C214" s="266"/>
      <c r="D214" s="233" t="s">
        <v>210</v>
      </c>
      <c r="E214" s="267" t="s">
        <v>1</v>
      </c>
      <c r="F214" s="268" t="s">
        <v>504</v>
      </c>
      <c r="G214" s="266"/>
      <c r="H214" s="267" t="s">
        <v>1</v>
      </c>
      <c r="I214" s="269"/>
      <c r="J214" s="266"/>
      <c r="K214" s="266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210</v>
      </c>
      <c r="AU214" s="274" t="s">
        <v>87</v>
      </c>
      <c r="AV214" s="14" t="s">
        <v>85</v>
      </c>
      <c r="AW214" s="14" t="s">
        <v>34</v>
      </c>
      <c r="AX214" s="14" t="s">
        <v>77</v>
      </c>
      <c r="AY214" s="274" t="s">
        <v>131</v>
      </c>
    </row>
    <row r="215" s="13" customFormat="1">
      <c r="A215" s="13"/>
      <c r="B215" s="239"/>
      <c r="C215" s="240"/>
      <c r="D215" s="233" t="s">
        <v>210</v>
      </c>
      <c r="E215" s="241" t="s">
        <v>1</v>
      </c>
      <c r="F215" s="242" t="s">
        <v>512</v>
      </c>
      <c r="G215" s="240"/>
      <c r="H215" s="243">
        <v>45.140000000000001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210</v>
      </c>
      <c r="AU215" s="249" t="s">
        <v>87</v>
      </c>
      <c r="AV215" s="13" t="s">
        <v>87</v>
      </c>
      <c r="AW215" s="13" t="s">
        <v>34</v>
      </c>
      <c r="AX215" s="13" t="s">
        <v>77</v>
      </c>
      <c r="AY215" s="249" t="s">
        <v>131</v>
      </c>
    </row>
    <row r="216" s="14" customFormat="1">
      <c r="A216" s="14"/>
      <c r="B216" s="265"/>
      <c r="C216" s="266"/>
      <c r="D216" s="233" t="s">
        <v>210</v>
      </c>
      <c r="E216" s="267" t="s">
        <v>1</v>
      </c>
      <c r="F216" s="268" t="s">
        <v>506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4" t="s">
        <v>210</v>
      </c>
      <c r="AU216" s="274" t="s">
        <v>87</v>
      </c>
      <c r="AV216" s="14" t="s">
        <v>85</v>
      </c>
      <c r="AW216" s="14" t="s">
        <v>34</v>
      </c>
      <c r="AX216" s="14" t="s">
        <v>77</v>
      </c>
      <c r="AY216" s="274" t="s">
        <v>131</v>
      </c>
    </row>
    <row r="217" s="13" customFormat="1">
      <c r="A217" s="13"/>
      <c r="B217" s="239"/>
      <c r="C217" s="240"/>
      <c r="D217" s="233" t="s">
        <v>210</v>
      </c>
      <c r="E217" s="241" t="s">
        <v>1</v>
      </c>
      <c r="F217" s="242" t="s">
        <v>513</v>
      </c>
      <c r="G217" s="240"/>
      <c r="H217" s="243">
        <v>20.719999999999999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210</v>
      </c>
      <c r="AU217" s="249" t="s">
        <v>87</v>
      </c>
      <c r="AV217" s="13" t="s">
        <v>87</v>
      </c>
      <c r="AW217" s="13" t="s">
        <v>34</v>
      </c>
      <c r="AX217" s="13" t="s">
        <v>77</v>
      </c>
      <c r="AY217" s="249" t="s">
        <v>131</v>
      </c>
    </row>
    <row r="218" s="14" customFormat="1">
      <c r="A218" s="14"/>
      <c r="B218" s="265"/>
      <c r="C218" s="266"/>
      <c r="D218" s="233" t="s">
        <v>210</v>
      </c>
      <c r="E218" s="267" t="s">
        <v>1</v>
      </c>
      <c r="F218" s="268" t="s">
        <v>508</v>
      </c>
      <c r="G218" s="266"/>
      <c r="H218" s="267" t="s">
        <v>1</v>
      </c>
      <c r="I218" s="269"/>
      <c r="J218" s="266"/>
      <c r="K218" s="266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210</v>
      </c>
      <c r="AU218" s="274" t="s">
        <v>87</v>
      </c>
      <c r="AV218" s="14" t="s">
        <v>85</v>
      </c>
      <c r="AW218" s="14" t="s">
        <v>34</v>
      </c>
      <c r="AX218" s="14" t="s">
        <v>77</v>
      </c>
      <c r="AY218" s="274" t="s">
        <v>131</v>
      </c>
    </row>
    <row r="219" s="13" customFormat="1">
      <c r="A219" s="13"/>
      <c r="B219" s="239"/>
      <c r="C219" s="240"/>
      <c r="D219" s="233" t="s">
        <v>210</v>
      </c>
      <c r="E219" s="241" t="s">
        <v>1</v>
      </c>
      <c r="F219" s="242" t="s">
        <v>514</v>
      </c>
      <c r="G219" s="240"/>
      <c r="H219" s="243">
        <v>43.75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210</v>
      </c>
      <c r="AU219" s="249" t="s">
        <v>87</v>
      </c>
      <c r="AV219" s="13" t="s">
        <v>87</v>
      </c>
      <c r="AW219" s="13" t="s">
        <v>34</v>
      </c>
      <c r="AX219" s="13" t="s">
        <v>77</v>
      </c>
      <c r="AY219" s="249" t="s">
        <v>131</v>
      </c>
    </row>
    <row r="220" s="15" customFormat="1">
      <c r="A220" s="15"/>
      <c r="B220" s="275"/>
      <c r="C220" s="276"/>
      <c r="D220" s="233" t="s">
        <v>210</v>
      </c>
      <c r="E220" s="277" t="s">
        <v>1</v>
      </c>
      <c r="F220" s="278" t="s">
        <v>312</v>
      </c>
      <c r="G220" s="276"/>
      <c r="H220" s="279">
        <v>109.61</v>
      </c>
      <c r="I220" s="280"/>
      <c r="J220" s="276"/>
      <c r="K220" s="276"/>
      <c r="L220" s="281"/>
      <c r="M220" s="282"/>
      <c r="N220" s="283"/>
      <c r="O220" s="283"/>
      <c r="P220" s="283"/>
      <c r="Q220" s="283"/>
      <c r="R220" s="283"/>
      <c r="S220" s="283"/>
      <c r="T220" s="28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5" t="s">
        <v>210</v>
      </c>
      <c r="AU220" s="285" t="s">
        <v>87</v>
      </c>
      <c r="AV220" s="15" t="s">
        <v>137</v>
      </c>
      <c r="AW220" s="15" t="s">
        <v>34</v>
      </c>
      <c r="AX220" s="15" t="s">
        <v>85</v>
      </c>
      <c r="AY220" s="285" t="s">
        <v>131</v>
      </c>
    </row>
    <row r="221" s="2" customFormat="1" ht="16.5" customHeight="1">
      <c r="A221" s="38"/>
      <c r="B221" s="39"/>
      <c r="C221" s="219" t="s">
        <v>352</v>
      </c>
      <c r="D221" s="219" t="s">
        <v>133</v>
      </c>
      <c r="E221" s="220" t="s">
        <v>515</v>
      </c>
      <c r="F221" s="221" t="s">
        <v>516</v>
      </c>
      <c r="G221" s="222" t="s">
        <v>136</v>
      </c>
      <c r="H221" s="223">
        <v>52.5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42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0.023300000000000001</v>
      </c>
      <c r="T221" s="230">
        <f>S221*H221</f>
        <v>1.2232500000000002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137</v>
      </c>
      <c r="AT221" s="231" t="s">
        <v>133</v>
      </c>
      <c r="AU221" s="231" t="s">
        <v>87</v>
      </c>
      <c r="AY221" s="17" t="s">
        <v>131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85</v>
      </c>
      <c r="BK221" s="232">
        <f>ROUND(I221*H221,2)</f>
        <v>0</v>
      </c>
      <c r="BL221" s="17" t="s">
        <v>137</v>
      </c>
      <c r="BM221" s="231" t="s">
        <v>517</v>
      </c>
    </row>
    <row r="222" s="2" customFormat="1">
      <c r="A222" s="38"/>
      <c r="B222" s="39"/>
      <c r="C222" s="40"/>
      <c r="D222" s="233" t="s">
        <v>139</v>
      </c>
      <c r="E222" s="40"/>
      <c r="F222" s="234" t="s">
        <v>518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139</v>
      </c>
      <c r="AU222" s="17" t="s">
        <v>87</v>
      </c>
    </row>
    <row r="223" s="2" customFormat="1">
      <c r="A223" s="38"/>
      <c r="B223" s="39"/>
      <c r="C223" s="40"/>
      <c r="D223" s="233" t="s">
        <v>141</v>
      </c>
      <c r="E223" s="40"/>
      <c r="F223" s="238" t="s">
        <v>519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141</v>
      </c>
      <c r="AU223" s="17" t="s">
        <v>87</v>
      </c>
    </row>
    <row r="224" s="13" customFormat="1">
      <c r="A224" s="13"/>
      <c r="B224" s="239"/>
      <c r="C224" s="240"/>
      <c r="D224" s="233" t="s">
        <v>210</v>
      </c>
      <c r="E224" s="241" t="s">
        <v>1</v>
      </c>
      <c r="F224" s="242" t="s">
        <v>462</v>
      </c>
      <c r="G224" s="240"/>
      <c r="H224" s="243">
        <v>52.5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210</v>
      </c>
      <c r="AU224" s="249" t="s">
        <v>87</v>
      </c>
      <c r="AV224" s="13" t="s">
        <v>87</v>
      </c>
      <c r="AW224" s="13" t="s">
        <v>34</v>
      </c>
      <c r="AX224" s="13" t="s">
        <v>85</v>
      </c>
      <c r="AY224" s="249" t="s">
        <v>131</v>
      </c>
    </row>
    <row r="225" s="2" customFormat="1" ht="16.5" customHeight="1">
      <c r="A225" s="38"/>
      <c r="B225" s="39"/>
      <c r="C225" s="219" t="s">
        <v>360</v>
      </c>
      <c r="D225" s="219" t="s">
        <v>133</v>
      </c>
      <c r="E225" s="220" t="s">
        <v>353</v>
      </c>
      <c r="F225" s="221" t="s">
        <v>354</v>
      </c>
      <c r="G225" s="222" t="s">
        <v>355</v>
      </c>
      <c r="H225" s="223">
        <v>13.5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42</v>
      </c>
      <c r="O225" s="91"/>
      <c r="P225" s="229">
        <f>O225*H225</f>
        <v>0</v>
      </c>
      <c r="Q225" s="229">
        <v>0.0010499999999999999</v>
      </c>
      <c r="R225" s="229">
        <f>Q225*H225</f>
        <v>0.014174999999999998</v>
      </c>
      <c r="S225" s="229">
        <v>0.0061999999999999998</v>
      </c>
      <c r="T225" s="230">
        <f>S225*H225</f>
        <v>0.083699999999999997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137</v>
      </c>
      <c r="AT225" s="231" t="s">
        <v>133</v>
      </c>
      <c r="AU225" s="231" t="s">
        <v>87</v>
      </c>
      <c r="AY225" s="17" t="s">
        <v>131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85</v>
      </c>
      <c r="BK225" s="232">
        <f>ROUND(I225*H225,2)</f>
        <v>0</v>
      </c>
      <c r="BL225" s="17" t="s">
        <v>137</v>
      </c>
      <c r="BM225" s="231" t="s">
        <v>520</v>
      </c>
    </row>
    <row r="226" s="2" customFormat="1">
      <c r="A226" s="38"/>
      <c r="B226" s="39"/>
      <c r="C226" s="40"/>
      <c r="D226" s="233" t="s">
        <v>139</v>
      </c>
      <c r="E226" s="40"/>
      <c r="F226" s="234" t="s">
        <v>357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139</v>
      </c>
      <c r="AU226" s="17" t="s">
        <v>87</v>
      </c>
    </row>
    <row r="227" s="2" customFormat="1">
      <c r="A227" s="38"/>
      <c r="B227" s="39"/>
      <c r="C227" s="40"/>
      <c r="D227" s="233" t="s">
        <v>141</v>
      </c>
      <c r="E227" s="40"/>
      <c r="F227" s="238" t="s">
        <v>521</v>
      </c>
      <c r="G227" s="40"/>
      <c r="H227" s="40"/>
      <c r="I227" s="235"/>
      <c r="J227" s="40"/>
      <c r="K227" s="40"/>
      <c r="L227" s="44"/>
      <c r="M227" s="236"/>
      <c r="N227" s="23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141</v>
      </c>
      <c r="AU227" s="17" t="s">
        <v>87</v>
      </c>
    </row>
    <row r="228" s="13" customFormat="1">
      <c r="A228" s="13"/>
      <c r="B228" s="239"/>
      <c r="C228" s="240"/>
      <c r="D228" s="233" t="s">
        <v>210</v>
      </c>
      <c r="E228" s="241" t="s">
        <v>1</v>
      </c>
      <c r="F228" s="242" t="s">
        <v>522</v>
      </c>
      <c r="G228" s="240"/>
      <c r="H228" s="243">
        <v>13.5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210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131</v>
      </c>
    </row>
    <row r="229" s="2" customFormat="1" ht="16.5" customHeight="1">
      <c r="A229" s="38"/>
      <c r="B229" s="39"/>
      <c r="C229" s="219" t="s">
        <v>366</v>
      </c>
      <c r="D229" s="219" t="s">
        <v>133</v>
      </c>
      <c r="E229" s="220" t="s">
        <v>361</v>
      </c>
      <c r="F229" s="221" t="s">
        <v>362</v>
      </c>
      <c r="G229" s="222" t="s">
        <v>355</v>
      </c>
      <c r="H229" s="223">
        <v>18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42</v>
      </c>
      <c r="O229" s="91"/>
      <c r="P229" s="229">
        <f>O229*H229</f>
        <v>0</v>
      </c>
      <c r="Q229" s="229">
        <v>2.0000000000000002E-05</v>
      </c>
      <c r="R229" s="229">
        <f>Q229*H229</f>
        <v>0.00036000000000000002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137</v>
      </c>
      <c r="AT229" s="231" t="s">
        <v>133</v>
      </c>
      <c r="AU229" s="231" t="s">
        <v>87</v>
      </c>
      <c r="AY229" s="17" t="s">
        <v>131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85</v>
      </c>
      <c r="BK229" s="232">
        <f>ROUND(I229*H229,2)</f>
        <v>0</v>
      </c>
      <c r="BL229" s="17" t="s">
        <v>137</v>
      </c>
      <c r="BM229" s="231" t="s">
        <v>523</v>
      </c>
    </row>
    <row r="230" s="2" customFormat="1">
      <c r="A230" s="38"/>
      <c r="B230" s="39"/>
      <c r="C230" s="40"/>
      <c r="D230" s="233" t="s">
        <v>139</v>
      </c>
      <c r="E230" s="40"/>
      <c r="F230" s="234" t="s">
        <v>364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87</v>
      </c>
    </row>
    <row r="231" s="13" customFormat="1">
      <c r="A231" s="13"/>
      <c r="B231" s="239"/>
      <c r="C231" s="240"/>
      <c r="D231" s="233" t="s">
        <v>210</v>
      </c>
      <c r="E231" s="241" t="s">
        <v>1</v>
      </c>
      <c r="F231" s="242" t="s">
        <v>524</v>
      </c>
      <c r="G231" s="240"/>
      <c r="H231" s="243">
        <v>18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210</v>
      </c>
      <c r="AU231" s="249" t="s">
        <v>87</v>
      </c>
      <c r="AV231" s="13" t="s">
        <v>87</v>
      </c>
      <c r="AW231" s="13" t="s">
        <v>34</v>
      </c>
      <c r="AX231" s="13" t="s">
        <v>85</v>
      </c>
      <c r="AY231" s="249" t="s">
        <v>131</v>
      </c>
    </row>
    <row r="232" s="2" customFormat="1" ht="21.75" customHeight="1">
      <c r="A232" s="38"/>
      <c r="B232" s="39"/>
      <c r="C232" s="254" t="s">
        <v>370</v>
      </c>
      <c r="D232" s="254" t="s">
        <v>299</v>
      </c>
      <c r="E232" s="255" t="s">
        <v>367</v>
      </c>
      <c r="F232" s="256" t="s">
        <v>368</v>
      </c>
      <c r="G232" s="257" t="s">
        <v>355</v>
      </c>
      <c r="H232" s="258">
        <v>13.5</v>
      </c>
      <c r="I232" s="259"/>
      <c r="J232" s="260">
        <f>ROUND(I232*H232,2)</f>
        <v>0</v>
      </c>
      <c r="K232" s="261"/>
      <c r="L232" s="262"/>
      <c r="M232" s="263" t="s">
        <v>1</v>
      </c>
      <c r="N232" s="264" t="s">
        <v>42</v>
      </c>
      <c r="O232" s="91"/>
      <c r="P232" s="229">
        <f>O232*H232</f>
        <v>0</v>
      </c>
      <c r="Q232" s="229">
        <v>0.00013999999999999999</v>
      </c>
      <c r="R232" s="229">
        <f>Q232*H232</f>
        <v>0.0018899999999999998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175</v>
      </c>
      <c r="AT232" s="231" t="s">
        <v>299</v>
      </c>
      <c r="AU232" s="231" t="s">
        <v>87</v>
      </c>
      <c r="AY232" s="17" t="s">
        <v>131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85</v>
      </c>
      <c r="BK232" s="232">
        <f>ROUND(I232*H232,2)</f>
        <v>0</v>
      </c>
      <c r="BL232" s="17" t="s">
        <v>137</v>
      </c>
      <c r="BM232" s="231" t="s">
        <v>525</v>
      </c>
    </row>
    <row r="233" s="2" customFormat="1">
      <c r="A233" s="38"/>
      <c r="B233" s="39"/>
      <c r="C233" s="40"/>
      <c r="D233" s="233" t="s">
        <v>139</v>
      </c>
      <c r="E233" s="40"/>
      <c r="F233" s="234" t="s">
        <v>368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139</v>
      </c>
      <c r="AU233" s="17" t="s">
        <v>87</v>
      </c>
    </row>
    <row r="234" s="13" customFormat="1">
      <c r="A234" s="13"/>
      <c r="B234" s="239"/>
      <c r="C234" s="240"/>
      <c r="D234" s="233" t="s">
        <v>210</v>
      </c>
      <c r="E234" s="241" t="s">
        <v>1</v>
      </c>
      <c r="F234" s="242" t="s">
        <v>522</v>
      </c>
      <c r="G234" s="240"/>
      <c r="H234" s="243">
        <v>13.5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210</v>
      </c>
      <c r="AU234" s="249" t="s">
        <v>87</v>
      </c>
      <c r="AV234" s="13" t="s">
        <v>87</v>
      </c>
      <c r="AW234" s="13" t="s">
        <v>34</v>
      </c>
      <c r="AX234" s="13" t="s">
        <v>85</v>
      </c>
      <c r="AY234" s="249" t="s">
        <v>131</v>
      </c>
    </row>
    <row r="235" s="2" customFormat="1" ht="16.5" customHeight="1">
      <c r="A235" s="38"/>
      <c r="B235" s="39"/>
      <c r="C235" s="219" t="s">
        <v>373</v>
      </c>
      <c r="D235" s="219" t="s">
        <v>133</v>
      </c>
      <c r="E235" s="220" t="s">
        <v>322</v>
      </c>
      <c r="F235" s="221" t="s">
        <v>323</v>
      </c>
      <c r="G235" s="222" t="s">
        <v>161</v>
      </c>
      <c r="H235" s="223">
        <v>2.5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42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2.8999999999999999</v>
      </c>
      <c r="T235" s="230">
        <f>S235*H235</f>
        <v>7.25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137</v>
      </c>
      <c r="AT235" s="231" t="s">
        <v>133</v>
      </c>
      <c r="AU235" s="231" t="s">
        <v>87</v>
      </c>
      <c r="AY235" s="17" t="s">
        <v>131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85</v>
      </c>
      <c r="BK235" s="232">
        <f>ROUND(I235*H235,2)</f>
        <v>0</v>
      </c>
      <c r="BL235" s="17" t="s">
        <v>137</v>
      </c>
      <c r="BM235" s="231" t="s">
        <v>526</v>
      </c>
    </row>
    <row r="236" s="2" customFormat="1">
      <c r="A236" s="38"/>
      <c r="B236" s="39"/>
      <c r="C236" s="40"/>
      <c r="D236" s="233" t="s">
        <v>139</v>
      </c>
      <c r="E236" s="40"/>
      <c r="F236" s="234" t="s">
        <v>325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87</v>
      </c>
    </row>
    <row r="237" s="2" customFormat="1" ht="16.5" customHeight="1">
      <c r="A237" s="38"/>
      <c r="B237" s="39"/>
      <c r="C237" s="219" t="s">
        <v>375</v>
      </c>
      <c r="D237" s="219" t="s">
        <v>133</v>
      </c>
      <c r="E237" s="220" t="s">
        <v>327</v>
      </c>
      <c r="F237" s="221" t="s">
        <v>236</v>
      </c>
      <c r="G237" s="222" t="s">
        <v>161</v>
      </c>
      <c r="H237" s="223">
        <v>2.5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42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137</v>
      </c>
      <c r="AT237" s="231" t="s">
        <v>133</v>
      </c>
      <c r="AU237" s="231" t="s">
        <v>87</v>
      </c>
      <c r="AY237" s="17" t="s">
        <v>131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85</v>
      </c>
      <c r="BK237" s="232">
        <f>ROUND(I237*H237,2)</f>
        <v>0</v>
      </c>
      <c r="BL237" s="17" t="s">
        <v>137</v>
      </c>
      <c r="BM237" s="231" t="s">
        <v>527</v>
      </c>
    </row>
    <row r="238" s="2" customFormat="1">
      <c r="A238" s="38"/>
      <c r="B238" s="39"/>
      <c r="C238" s="40"/>
      <c r="D238" s="233" t="s">
        <v>139</v>
      </c>
      <c r="E238" s="40"/>
      <c r="F238" s="234" t="s">
        <v>238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139</v>
      </c>
      <c r="AU238" s="17" t="s">
        <v>87</v>
      </c>
    </row>
    <row r="239" s="2" customFormat="1" ht="16.5" customHeight="1">
      <c r="A239" s="38"/>
      <c r="B239" s="39"/>
      <c r="C239" s="219" t="s">
        <v>378</v>
      </c>
      <c r="D239" s="219" t="s">
        <v>133</v>
      </c>
      <c r="E239" s="220" t="s">
        <v>329</v>
      </c>
      <c r="F239" s="221" t="s">
        <v>330</v>
      </c>
      <c r="G239" s="222" t="s">
        <v>161</v>
      </c>
      <c r="H239" s="223">
        <v>2.5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42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137</v>
      </c>
      <c r="AT239" s="231" t="s">
        <v>133</v>
      </c>
      <c r="AU239" s="231" t="s">
        <v>87</v>
      </c>
      <c r="AY239" s="17" t="s">
        <v>131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85</v>
      </c>
      <c r="BK239" s="232">
        <f>ROUND(I239*H239,2)</f>
        <v>0</v>
      </c>
      <c r="BL239" s="17" t="s">
        <v>137</v>
      </c>
      <c r="BM239" s="231" t="s">
        <v>528</v>
      </c>
    </row>
    <row r="240" s="2" customFormat="1">
      <c r="A240" s="38"/>
      <c r="B240" s="39"/>
      <c r="C240" s="40"/>
      <c r="D240" s="233" t="s">
        <v>139</v>
      </c>
      <c r="E240" s="40"/>
      <c r="F240" s="234" t="s">
        <v>332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139</v>
      </c>
      <c r="AU240" s="17" t="s">
        <v>87</v>
      </c>
    </row>
    <row r="241" s="2" customFormat="1" ht="16.5" customHeight="1">
      <c r="A241" s="38"/>
      <c r="B241" s="39"/>
      <c r="C241" s="219" t="s">
        <v>529</v>
      </c>
      <c r="D241" s="219" t="s">
        <v>133</v>
      </c>
      <c r="E241" s="220" t="s">
        <v>343</v>
      </c>
      <c r="F241" s="221" t="s">
        <v>344</v>
      </c>
      <c r="G241" s="222" t="s">
        <v>161</v>
      </c>
      <c r="H241" s="223">
        <v>6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42</v>
      </c>
      <c r="O241" s="91"/>
      <c r="P241" s="229">
        <f>O241*H241</f>
        <v>0</v>
      </c>
      <c r="Q241" s="229">
        <v>0.50426000000000004</v>
      </c>
      <c r="R241" s="229">
        <f>Q241*H241</f>
        <v>3.0255600000000005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137</v>
      </c>
      <c r="AT241" s="231" t="s">
        <v>133</v>
      </c>
      <c r="AU241" s="231" t="s">
        <v>87</v>
      </c>
      <c r="AY241" s="17" t="s">
        <v>131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85</v>
      </c>
      <c r="BK241" s="232">
        <f>ROUND(I241*H241,2)</f>
        <v>0</v>
      </c>
      <c r="BL241" s="17" t="s">
        <v>137</v>
      </c>
      <c r="BM241" s="231" t="s">
        <v>530</v>
      </c>
    </row>
    <row r="242" s="2" customFormat="1">
      <c r="A242" s="38"/>
      <c r="B242" s="39"/>
      <c r="C242" s="40"/>
      <c r="D242" s="233" t="s">
        <v>139</v>
      </c>
      <c r="E242" s="40"/>
      <c r="F242" s="234" t="s">
        <v>346</v>
      </c>
      <c r="G242" s="40"/>
      <c r="H242" s="40"/>
      <c r="I242" s="235"/>
      <c r="J242" s="40"/>
      <c r="K242" s="40"/>
      <c r="L242" s="44"/>
      <c r="M242" s="236"/>
      <c r="N242" s="237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87</v>
      </c>
    </row>
    <row r="243" s="2" customFormat="1">
      <c r="A243" s="38"/>
      <c r="B243" s="39"/>
      <c r="C243" s="40"/>
      <c r="D243" s="233" t="s">
        <v>141</v>
      </c>
      <c r="E243" s="40"/>
      <c r="F243" s="238" t="s">
        <v>531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141</v>
      </c>
      <c r="AU243" s="17" t="s">
        <v>87</v>
      </c>
    </row>
    <row r="244" s="13" customFormat="1">
      <c r="A244" s="13"/>
      <c r="B244" s="239"/>
      <c r="C244" s="240"/>
      <c r="D244" s="233" t="s">
        <v>210</v>
      </c>
      <c r="E244" s="241" t="s">
        <v>1</v>
      </c>
      <c r="F244" s="242" t="s">
        <v>532</v>
      </c>
      <c r="G244" s="240"/>
      <c r="H244" s="243">
        <v>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210</v>
      </c>
      <c r="AU244" s="249" t="s">
        <v>87</v>
      </c>
      <c r="AV244" s="13" t="s">
        <v>87</v>
      </c>
      <c r="AW244" s="13" t="s">
        <v>34</v>
      </c>
      <c r="AX244" s="13" t="s">
        <v>85</v>
      </c>
      <c r="AY244" s="249" t="s">
        <v>131</v>
      </c>
    </row>
    <row r="245" s="12" customFormat="1" ht="22.8" customHeight="1">
      <c r="A245" s="12"/>
      <c r="B245" s="203"/>
      <c r="C245" s="204"/>
      <c r="D245" s="205" t="s">
        <v>76</v>
      </c>
      <c r="E245" s="217" t="s">
        <v>239</v>
      </c>
      <c r="F245" s="217" t="s">
        <v>240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SUM(P246:P255)</f>
        <v>0</v>
      </c>
      <c r="Q245" s="211"/>
      <c r="R245" s="212">
        <f>SUM(R246:R255)</f>
        <v>0</v>
      </c>
      <c r="S245" s="211"/>
      <c r="T245" s="213">
        <f>SUM(T246:T255)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85</v>
      </c>
      <c r="AT245" s="215" t="s">
        <v>76</v>
      </c>
      <c r="AU245" s="215" t="s">
        <v>85</v>
      </c>
      <c r="AY245" s="214" t="s">
        <v>131</v>
      </c>
      <c r="BK245" s="216">
        <f>SUM(BK246:BK255)</f>
        <v>0</v>
      </c>
    </row>
    <row r="246" s="2" customFormat="1" ht="21.75" customHeight="1">
      <c r="A246" s="38"/>
      <c r="B246" s="39"/>
      <c r="C246" s="219" t="s">
        <v>533</v>
      </c>
      <c r="D246" s="219" t="s">
        <v>133</v>
      </c>
      <c r="E246" s="220" t="s">
        <v>242</v>
      </c>
      <c r="F246" s="221" t="s">
        <v>243</v>
      </c>
      <c r="G246" s="222" t="s">
        <v>244</v>
      </c>
      <c r="H246" s="223">
        <v>6.25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42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137</v>
      </c>
      <c r="AT246" s="231" t="s">
        <v>133</v>
      </c>
      <c r="AU246" s="231" t="s">
        <v>87</v>
      </c>
      <c r="AY246" s="17" t="s">
        <v>131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85</v>
      </c>
      <c r="BK246" s="232">
        <f>ROUND(I246*H246,2)</f>
        <v>0</v>
      </c>
      <c r="BL246" s="17" t="s">
        <v>137</v>
      </c>
      <c r="BM246" s="231" t="s">
        <v>534</v>
      </c>
    </row>
    <row r="247" s="2" customFormat="1">
      <c r="A247" s="38"/>
      <c r="B247" s="39"/>
      <c r="C247" s="40"/>
      <c r="D247" s="233" t="s">
        <v>139</v>
      </c>
      <c r="E247" s="40"/>
      <c r="F247" s="234" t="s">
        <v>246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139</v>
      </c>
      <c r="AU247" s="17" t="s">
        <v>87</v>
      </c>
    </row>
    <row r="248" s="13" customFormat="1">
      <c r="A248" s="13"/>
      <c r="B248" s="239"/>
      <c r="C248" s="240"/>
      <c r="D248" s="233" t="s">
        <v>210</v>
      </c>
      <c r="E248" s="241" t="s">
        <v>1</v>
      </c>
      <c r="F248" s="242" t="s">
        <v>535</v>
      </c>
      <c r="G248" s="240"/>
      <c r="H248" s="243">
        <v>6.25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210</v>
      </c>
      <c r="AU248" s="249" t="s">
        <v>87</v>
      </c>
      <c r="AV248" s="13" t="s">
        <v>87</v>
      </c>
      <c r="AW248" s="13" t="s">
        <v>34</v>
      </c>
      <c r="AX248" s="13" t="s">
        <v>85</v>
      </c>
      <c r="AY248" s="249" t="s">
        <v>131</v>
      </c>
    </row>
    <row r="249" s="2" customFormat="1" ht="16.5" customHeight="1">
      <c r="A249" s="38"/>
      <c r="B249" s="39"/>
      <c r="C249" s="219" t="s">
        <v>536</v>
      </c>
      <c r="D249" s="219" t="s">
        <v>133</v>
      </c>
      <c r="E249" s="220" t="s">
        <v>248</v>
      </c>
      <c r="F249" s="221" t="s">
        <v>249</v>
      </c>
      <c r="G249" s="222" t="s">
        <v>244</v>
      </c>
      <c r="H249" s="223">
        <v>6.25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42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137</v>
      </c>
      <c r="AT249" s="231" t="s">
        <v>133</v>
      </c>
      <c r="AU249" s="231" t="s">
        <v>87</v>
      </c>
      <c r="AY249" s="17" t="s">
        <v>131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85</v>
      </c>
      <c r="BK249" s="232">
        <f>ROUND(I249*H249,2)</f>
        <v>0</v>
      </c>
      <c r="BL249" s="17" t="s">
        <v>137</v>
      </c>
      <c r="BM249" s="231" t="s">
        <v>537</v>
      </c>
    </row>
    <row r="250" s="2" customFormat="1">
      <c r="A250" s="38"/>
      <c r="B250" s="39"/>
      <c r="C250" s="40"/>
      <c r="D250" s="233" t="s">
        <v>139</v>
      </c>
      <c r="E250" s="40"/>
      <c r="F250" s="234" t="s">
        <v>251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139</v>
      </c>
      <c r="AU250" s="17" t="s">
        <v>87</v>
      </c>
    </row>
    <row r="251" s="13" customFormat="1">
      <c r="A251" s="13"/>
      <c r="B251" s="239"/>
      <c r="C251" s="240"/>
      <c r="D251" s="233" t="s">
        <v>210</v>
      </c>
      <c r="E251" s="241" t="s">
        <v>1</v>
      </c>
      <c r="F251" s="242" t="s">
        <v>535</v>
      </c>
      <c r="G251" s="240"/>
      <c r="H251" s="243">
        <v>6.25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210</v>
      </c>
      <c r="AU251" s="249" t="s">
        <v>87</v>
      </c>
      <c r="AV251" s="13" t="s">
        <v>87</v>
      </c>
      <c r="AW251" s="13" t="s">
        <v>34</v>
      </c>
      <c r="AX251" s="13" t="s">
        <v>85</v>
      </c>
      <c r="AY251" s="249" t="s">
        <v>131</v>
      </c>
    </row>
    <row r="252" s="2" customFormat="1" ht="16.5" customHeight="1">
      <c r="A252" s="38"/>
      <c r="B252" s="39"/>
      <c r="C252" s="219" t="s">
        <v>538</v>
      </c>
      <c r="D252" s="219" t="s">
        <v>133</v>
      </c>
      <c r="E252" s="220" t="s">
        <v>253</v>
      </c>
      <c r="F252" s="221" t="s">
        <v>254</v>
      </c>
      <c r="G252" s="222" t="s">
        <v>244</v>
      </c>
      <c r="H252" s="223">
        <v>118.75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42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137</v>
      </c>
      <c r="AT252" s="231" t="s">
        <v>133</v>
      </c>
      <c r="AU252" s="231" t="s">
        <v>87</v>
      </c>
      <c r="AY252" s="17" t="s">
        <v>131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85</v>
      </c>
      <c r="BK252" s="232">
        <f>ROUND(I252*H252,2)</f>
        <v>0</v>
      </c>
      <c r="BL252" s="17" t="s">
        <v>137</v>
      </c>
      <c r="BM252" s="231" t="s">
        <v>539</v>
      </c>
    </row>
    <row r="253" s="2" customFormat="1">
      <c r="A253" s="38"/>
      <c r="B253" s="39"/>
      <c r="C253" s="40"/>
      <c r="D253" s="233" t="s">
        <v>139</v>
      </c>
      <c r="E253" s="40"/>
      <c r="F253" s="234" t="s">
        <v>256</v>
      </c>
      <c r="G253" s="40"/>
      <c r="H253" s="40"/>
      <c r="I253" s="235"/>
      <c r="J253" s="40"/>
      <c r="K253" s="40"/>
      <c r="L253" s="44"/>
      <c r="M253" s="236"/>
      <c r="N253" s="237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139</v>
      </c>
      <c r="AU253" s="17" t="s">
        <v>87</v>
      </c>
    </row>
    <row r="254" s="13" customFormat="1">
      <c r="A254" s="13"/>
      <c r="B254" s="239"/>
      <c r="C254" s="240"/>
      <c r="D254" s="233" t="s">
        <v>210</v>
      </c>
      <c r="E254" s="241" t="s">
        <v>1</v>
      </c>
      <c r="F254" s="242" t="s">
        <v>535</v>
      </c>
      <c r="G254" s="240"/>
      <c r="H254" s="243">
        <v>6.25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210</v>
      </c>
      <c r="AU254" s="249" t="s">
        <v>87</v>
      </c>
      <c r="AV254" s="13" t="s">
        <v>87</v>
      </c>
      <c r="AW254" s="13" t="s">
        <v>34</v>
      </c>
      <c r="AX254" s="13" t="s">
        <v>77</v>
      </c>
      <c r="AY254" s="249" t="s">
        <v>131</v>
      </c>
    </row>
    <row r="255" s="13" customFormat="1">
      <c r="A255" s="13"/>
      <c r="B255" s="239"/>
      <c r="C255" s="240"/>
      <c r="D255" s="233" t="s">
        <v>210</v>
      </c>
      <c r="E255" s="241" t="s">
        <v>1</v>
      </c>
      <c r="F255" s="242" t="s">
        <v>540</v>
      </c>
      <c r="G255" s="240"/>
      <c r="H255" s="243">
        <v>118.75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210</v>
      </c>
      <c r="AU255" s="249" t="s">
        <v>87</v>
      </c>
      <c r="AV255" s="13" t="s">
        <v>87</v>
      </c>
      <c r="AW255" s="13" t="s">
        <v>34</v>
      </c>
      <c r="AX255" s="13" t="s">
        <v>85</v>
      </c>
      <c r="AY255" s="249" t="s">
        <v>131</v>
      </c>
    </row>
    <row r="256" s="12" customFormat="1" ht="22.8" customHeight="1">
      <c r="A256" s="12"/>
      <c r="B256" s="203"/>
      <c r="C256" s="204"/>
      <c r="D256" s="205" t="s">
        <v>76</v>
      </c>
      <c r="E256" s="217" t="s">
        <v>258</v>
      </c>
      <c r="F256" s="217" t="s">
        <v>259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SUM(P257:P259)</f>
        <v>0</v>
      </c>
      <c r="Q256" s="211"/>
      <c r="R256" s="212">
        <f>SUM(R257:R259)</f>
        <v>0</v>
      </c>
      <c r="S256" s="211"/>
      <c r="T256" s="213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85</v>
      </c>
      <c r="AT256" s="215" t="s">
        <v>76</v>
      </c>
      <c r="AU256" s="215" t="s">
        <v>85</v>
      </c>
      <c r="AY256" s="214" t="s">
        <v>131</v>
      </c>
      <c r="BK256" s="216">
        <f>SUM(BK257:BK259)</f>
        <v>0</v>
      </c>
    </row>
    <row r="257" s="2" customFormat="1" ht="16.5" customHeight="1">
      <c r="A257" s="38"/>
      <c r="B257" s="39"/>
      <c r="C257" s="219" t="s">
        <v>541</v>
      </c>
      <c r="D257" s="219" t="s">
        <v>133</v>
      </c>
      <c r="E257" s="220" t="s">
        <v>261</v>
      </c>
      <c r="F257" s="221" t="s">
        <v>262</v>
      </c>
      <c r="G257" s="222" t="s">
        <v>244</v>
      </c>
      <c r="H257" s="223">
        <v>21.683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42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137</v>
      </c>
      <c r="AT257" s="231" t="s">
        <v>133</v>
      </c>
      <c r="AU257" s="231" t="s">
        <v>87</v>
      </c>
      <c r="AY257" s="17" t="s">
        <v>131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85</v>
      </c>
      <c r="BK257" s="232">
        <f>ROUND(I257*H257,2)</f>
        <v>0</v>
      </c>
      <c r="BL257" s="17" t="s">
        <v>137</v>
      </c>
      <c r="BM257" s="231" t="s">
        <v>542</v>
      </c>
    </row>
    <row r="258" s="2" customFormat="1">
      <c r="A258" s="38"/>
      <c r="B258" s="39"/>
      <c r="C258" s="40"/>
      <c r="D258" s="233" t="s">
        <v>139</v>
      </c>
      <c r="E258" s="40"/>
      <c r="F258" s="234" t="s">
        <v>264</v>
      </c>
      <c r="G258" s="40"/>
      <c r="H258" s="40"/>
      <c r="I258" s="235"/>
      <c r="J258" s="40"/>
      <c r="K258" s="40"/>
      <c r="L258" s="44"/>
      <c r="M258" s="236"/>
      <c r="N258" s="23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87</v>
      </c>
    </row>
    <row r="259" s="2" customFormat="1">
      <c r="A259" s="38"/>
      <c r="B259" s="39"/>
      <c r="C259" s="40"/>
      <c r="D259" s="233" t="s">
        <v>141</v>
      </c>
      <c r="E259" s="40"/>
      <c r="F259" s="238" t="s">
        <v>265</v>
      </c>
      <c r="G259" s="40"/>
      <c r="H259" s="40"/>
      <c r="I259" s="235"/>
      <c r="J259" s="40"/>
      <c r="K259" s="40"/>
      <c r="L259" s="44"/>
      <c r="M259" s="250"/>
      <c r="N259" s="251"/>
      <c r="O259" s="252"/>
      <c r="P259" s="252"/>
      <c r="Q259" s="252"/>
      <c r="R259" s="252"/>
      <c r="S259" s="252"/>
      <c r="T259" s="253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141</v>
      </c>
      <c r="AU259" s="17" t="s">
        <v>87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UmKug8vHX7w1Fm2undeS9/b0Z7NW2XSuW/z7Q5yFpk26gDorZktyN3hJUeieYhbtwpfeiiDp5o/q+fhtisWIhQ==" hashValue="Jj6X0aK6AFgGvEfUmxAgX+e+bPXbjYg8IN7dAue9fnbrmZrdM70J2iK8qCtcJ3jIyHoCwbzbmKw4KHEJvHYbvg==" algorithmName="SHA-512" password="CC35"/>
  <autoFilter ref="C123:K2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Hážovický potok, U pivovaru – oprava toku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20. 3. 2025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33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27</v>
      </c>
      <c r="J24" s="143" t="s">
        <v>33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ROUND((SUM(BE117:BE159)),  2)</f>
        <v>0</v>
      </c>
      <c r="G33" s="38"/>
      <c r="H33" s="38"/>
      <c r="I33" s="155">
        <v>0.20999999999999999</v>
      </c>
      <c r="J33" s="154">
        <f>ROUND(((SUM(BE117:BE159))*I33),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ROUND((SUM(BF117:BF159)),  2)</f>
        <v>0</v>
      </c>
      <c r="G34" s="38"/>
      <c r="H34" s="38"/>
      <c r="I34" s="155">
        <v>0.12</v>
      </c>
      <c r="J34" s="154">
        <f>ROUND(((SUM(BF117:BF159))*I34),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Hážovický potok, U pivovaru – oprava toku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Rožnov pod Radhoštěm</v>
      </c>
      <c r="G89" s="40"/>
      <c r="H89" s="40"/>
      <c r="I89" s="32" t="s">
        <v>22</v>
      </c>
      <c r="J89" s="79" t="str">
        <f>IF(J12="","",J12)</f>
        <v>20. 3. 2025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544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116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Hážovický potok, U pivovaru – oprava toku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Rožnov pod Radhoštěm</v>
      </c>
      <c r="G111" s="40"/>
      <c r="H111" s="40"/>
      <c r="I111" s="32" t="s">
        <v>22</v>
      </c>
      <c r="J111" s="79" t="str">
        <f>IF(J12="","",J12)</f>
        <v>20. 3. 2025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30</v>
      </c>
      <c r="J113" s="36" t="str">
        <f>E21</f>
        <v>Ing. Tomáš Pecival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117</v>
      </c>
      <c r="D116" s="194" t="s">
        <v>62</v>
      </c>
      <c r="E116" s="194" t="s">
        <v>58</v>
      </c>
      <c r="F116" s="194" t="s">
        <v>59</v>
      </c>
      <c r="G116" s="194" t="s">
        <v>118</v>
      </c>
      <c r="H116" s="194" t="s">
        <v>119</v>
      </c>
      <c r="I116" s="194" t="s">
        <v>120</v>
      </c>
      <c r="J116" s="195" t="s">
        <v>105</v>
      </c>
      <c r="K116" s="196" t="s">
        <v>121</v>
      </c>
      <c r="L116" s="197"/>
      <c r="M116" s="100" t="s">
        <v>1</v>
      </c>
      <c r="N116" s="101" t="s">
        <v>41</v>
      </c>
      <c r="O116" s="101" t="s">
        <v>122</v>
      </c>
      <c r="P116" s="101" t="s">
        <v>123</v>
      </c>
      <c r="Q116" s="101" t="s">
        <v>124</v>
      </c>
      <c r="R116" s="101" t="s">
        <v>125</v>
      </c>
      <c r="S116" s="101" t="s">
        <v>126</v>
      </c>
      <c r="T116" s="102" t="s">
        <v>127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128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107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545</v>
      </c>
      <c r="F118" s="206" t="s">
        <v>546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SUM(P119:P159)</f>
        <v>0</v>
      </c>
      <c r="Q118" s="211"/>
      <c r="R118" s="212">
        <f>SUM(R119:R159)</f>
        <v>0</v>
      </c>
      <c r="S118" s="211"/>
      <c r="T118" s="213">
        <f>SUM(T119:T159)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158</v>
      </c>
      <c r="AT118" s="215" t="s">
        <v>76</v>
      </c>
      <c r="AU118" s="215" t="s">
        <v>77</v>
      </c>
      <c r="AY118" s="214" t="s">
        <v>131</v>
      </c>
      <c r="BK118" s="216">
        <f>SUM(BK119:BK159)</f>
        <v>0</v>
      </c>
    </row>
    <row r="119" s="2" customFormat="1" ht="16.5" customHeight="1">
      <c r="A119" s="38"/>
      <c r="B119" s="39"/>
      <c r="C119" s="219" t="s">
        <v>85</v>
      </c>
      <c r="D119" s="219" t="s">
        <v>133</v>
      </c>
      <c r="E119" s="220" t="s">
        <v>186</v>
      </c>
      <c r="F119" s="221" t="s">
        <v>547</v>
      </c>
      <c r="G119" s="222" t="s">
        <v>548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42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549</v>
      </c>
      <c r="AT119" s="231" t="s">
        <v>133</v>
      </c>
      <c r="AU119" s="231" t="s">
        <v>85</v>
      </c>
      <c r="AY119" s="17" t="s">
        <v>131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85</v>
      </c>
      <c r="BK119" s="232">
        <f>ROUND(I119*H119,2)</f>
        <v>0</v>
      </c>
      <c r="BL119" s="17" t="s">
        <v>549</v>
      </c>
      <c r="BM119" s="231" t="s">
        <v>550</v>
      </c>
    </row>
    <row r="120" s="2" customFormat="1">
      <c r="A120" s="38"/>
      <c r="B120" s="39"/>
      <c r="C120" s="40"/>
      <c r="D120" s="233" t="s">
        <v>139</v>
      </c>
      <c r="E120" s="40"/>
      <c r="F120" s="234" t="s">
        <v>551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139</v>
      </c>
      <c r="AU120" s="17" t="s">
        <v>85</v>
      </c>
    </row>
    <row r="121" s="2" customFormat="1" ht="16.5" customHeight="1">
      <c r="A121" s="38"/>
      <c r="B121" s="39"/>
      <c r="C121" s="219" t="s">
        <v>87</v>
      </c>
      <c r="D121" s="219" t="s">
        <v>133</v>
      </c>
      <c r="E121" s="220" t="s">
        <v>192</v>
      </c>
      <c r="F121" s="221" t="s">
        <v>552</v>
      </c>
      <c r="G121" s="222" t="s">
        <v>548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42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549</v>
      </c>
      <c r="AT121" s="231" t="s">
        <v>133</v>
      </c>
      <c r="AU121" s="231" t="s">
        <v>85</v>
      </c>
      <c r="AY121" s="17" t="s">
        <v>131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85</v>
      </c>
      <c r="BK121" s="232">
        <f>ROUND(I121*H121,2)</f>
        <v>0</v>
      </c>
      <c r="BL121" s="17" t="s">
        <v>549</v>
      </c>
      <c r="BM121" s="231" t="s">
        <v>553</v>
      </c>
    </row>
    <row r="122" s="2" customFormat="1">
      <c r="A122" s="38"/>
      <c r="B122" s="39"/>
      <c r="C122" s="40"/>
      <c r="D122" s="233" t="s">
        <v>139</v>
      </c>
      <c r="E122" s="40"/>
      <c r="F122" s="234" t="s">
        <v>552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139</v>
      </c>
      <c r="AU122" s="17" t="s">
        <v>85</v>
      </c>
    </row>
    <row r="123" s="2" customFormat="1">
      <c r="A123" s="38"/>
      <c r="B123" s="39"/>
      <c r="C123" s="40"/>
      <c r="D123" s="233" t="s">
        <v>141</v>
      </c>
      <c r="E123" s="40"/>
      <c r="F123" s="238" t="s">
        <v>554</v>
      </c>
      <c r="G123" s="40"/>
      <c r="H123" s="40"/>
      <c r="I123" s="235"/>
      <c r="J123" s="40"/>
      <c r="K123" s="40"/>
      <c r="L123" s="44"/>
      <c r="M123" s="236"/>
      <c r="N123" s="23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141</v>
      </c>
      <c r="AU123" s="17" t="s">
        <v>85</v>
      </c>
    </row>
    <row r="124" s="2" customFormat="1" ht="16.5" customHeight="1">
      <c r="A124" s="38"/>
      <c r="B124" s="39"/>
      <c r="C124" s="219" t="s">
        <v>149</v>
      </c>
      <c r="D124" s="219" t="s">
        <v>133</v>
      </c>
      <c r="E124" s="220" t="s">
        <v>555</v>
      </c>
      <c r="F124" s="221" t="s">
        <v>556</v>
      </c>
      <c r="G124" s="222" t="s">
        <v>548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549</v>
      </c>
      <c r="AT124" s="231" t="s">
        <v>133</v>
      </c>
      <c r="AU124" s="231" t="s">
        <v>85</v>
      </c>
      <c r="AY124" s="17" t="s">
        <v>131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549</v>
      </c>
      <c r="BM124" s="231" t="s">
        <v>557</v>
      </c>
    </row>
    <row r="125" s="2" customFormat="1">
      <c r="A125" s="38"/>
      <c r="B125" s="39"/>
      <c r="C125" s="40"/>
      <c r="D125" s="233" t="s">
        <v>139</v>
      </c>
      <c r="E125" s="40"/>
      <c r="F125" s="234" t="s">
        <v>558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85</v>
      </c>
    </row>
    <row r="126" s="2" customFormat="1" ht="16.5" customHeight="1">
      <c r="A126" s="38"/>
      <c r="B126" s="39"/>
      <c r="C126" s="219" t="s">
        <v>137</v>
      </c>
      <c r="D126" s="219" t="s">
        <v>133</v>
      </c>
      <c r="E126" s="220" t="s">
        <v>559</v>
      </c>
      <c r="F126" s="221" t="s">
        <v>560</v>
      </c>
      <c r="G126" s="222" t="s">
        <v>548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549</v>
      </c>
      <c r="AT126" s="231" t="s">
        <v>133</v>
      </c>
      <c r="AU126" s="231" t="s">
        <v>85</v>
      </c>
      <c r="AY126" s="17" t="s">
        <v>131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ROUND(I126*H126,2)</f>
        <v>0</v>
      </c>
      <c r="BL126" s="17" t="s">
        <v>549</v>
      </c>
      <c r="BM126" s="231" t="s">
        <v>561</v>
      </c>
    </row>
    <row r="127" s="2" customFormat="1">
      <c r="A127" s="38"/>
      <c r="B127" s="39"/>
      <c r="C127" s="40"/>
      <c r="D127" s="233" t="s">
        <v>139</v>
      </c>
      <c r="E127" s="40"/>
      <c r="F127" s="234" t="s">
        <v>560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85</v>
      </c>
    </row>
    <row r="128" s="2" customFormat="1">
      <c r="A128" s="38"/>
      <c r="B128" s="39"/>
      <c r="C128" s="40"/>
      <c r="D128" s="233" t="s">
        <v>141</v>
      </c>
      <c r="E128" s="40"/>
      <c r="F128" s="238" t="s">
        <v>562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141</v>
      </c>
      <c r="AU128" s="17" t="s">
        <v>85</v>
      </c>
    </row>
    <row r="129" s="2" customFormat="1" ht="16.5" customHeight="1">
      <c r="A129" s="38"/>
      <c r="B129" s="39"/>
      <c r="C129" s="219" t="s">
        <v>158</v>
      </c>
      <c r="D129" s="219" t="s">
        <v>133</v>
      </c>
      <c r="E129" s="220" t="s">
        <v>563</v>
      </c>
      <c r="F129" s="221" t="s">
        <v>564</v>
      </c>
      <c r="G129" s="222" t="s">
        <v>548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549</v>
      </c>
      <c r="AT129" s="231" t="s">
        <v>133</v>
      </c>
      <c r="AU129" s="231" t="s">
        <v>85</v>
      </c>
      <c r="AY129" s="17" t="s">
        <v>131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549</v>
      </c>
      <c r="BM129" s="231" t="s">
        <v>565</v>
      </c>
    </row>
    <row r="130" s="2" customFormat="1">
      <c r="A130" s="38"/>
      <c r="B130" s="39"/>
      <c r="C130" s="40"/>
      <c r="D130" s="233" t="s">
        <v>139</v>
      </c>
      <c r="E130" s="40"/>
      <c r="F130" s="234" t="s">
        <v>564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85</v>
      </c>
    </row>
    <row r="131" s="2" customFormat="1" ht="16.5" customHeight="1">
      <c r="A131" s="38"/>
      <c r="B131" s="39"/>
      <c r="C131" s="219" t="s">
        <v>164</v>
      </c>
      <c r="D131" s="219" t="s">
        <v>133</v>
      </c>
      <c r="E131" s="220" t="s">
        <v>566</v>
      </c>
      <c r="F131" s="221" t="s">
        <v>567</v>
      </c>
      <c r="G131" s="222" t="s">
        <v>548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549</v>
      </c>
      <c r="AT131" s="231" t="s">
        <v>133</v>
      </c>
      <c r="AU131" s="231" t="s">
        <v>85</v>
      </c>
      <c r="AY131" s="17" t="s">
        <v>131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549</v>
      </c>
      <c r="BM131" s="231" t="s">
        <v>568</v>
      </c>
    </row>
    <row r="132" s="2" customFormat="1">
      <c r="A132" s="38"/>
      <c r="B132" s="39"/>
      <c r="C132" s="40"/>
      <c r="D132" s="233" t="s">
        <v>139</v>
      </c>
      <c r="E132" s="40"/>
      <c r="F132" s="234" t="s">
        <v>567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85</v>
      </c>
    </row>
    <row r="133" s="2" customFormat="1" ht="16.5" customHeight="1">
      <c r="A133" s="38"/>
      <c r="B133" s="39"/>
      <c r="C133" s="219" t="s">
        <v>170</v>
      </c>
      <c r="D133" s="219" t="s">
        <v>133</v>
      </c>
      <c r="E133" s="220" t="s">
        <v>569</v>
      </c>
      <c r="F133" s="221" t="s">
        <v>570</v>
      </c>
      <c r="G133" s="222" t="s">
        <v>548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549</v>
      </c>
      <c r="AT133" s="231" t="s">
        <v>133</v>
      </c>
      <c r="AU133" s="231" t="s">
        <v>85</v>
      </c>
      <c r="AY133" s="17" t="s">
        <v>131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549</v>
      </c>
      <c r="BM133" s="231" t="s">
        <v>571</v>
      </c>
    </row>
    <row r="134" s="2" customFormat="1">
      <c r="A134" s="38"/>
      <c r="B134" s="39"/>
      <c r="C134" s="40"/>
      <c r="D134" s="233" t="s">
        <v>139</v>
      </c>
      <c r="E134" s="40"/>
      <c r="F134" s="234" t="s">
        <v>570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85</v>
      </c>
    </row>
    <row r="135" s="2" customFormat="1" ht="24.15" customHeight="1">
      <c r="A135" s="38"/>
      <c r="B135" s="39"/>
      <c r="C135" s="219" t="s">
        <v>175</v>
      </c>
      <c r="D135" s="219" t="s">
        <v>133</v>
      </c>
      <c r="E135" s="220" t="s">
        <v>572</v>
      </c>
      <c r="F135" s="221" t="s">
        <v>573</v>
      </c>
      <c r="G135" s="222" t="s">
        <v>548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549</v>
      </c>
      <c r="AT135" s="231" t="s">
        <v>133</v>
      </c>
      <c r="AU135" s="231" t="s">
        <v>85</v>
      </c>
      <c r="AY135" s="17" t="s">
        <v>131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549</v>
      </c>
      <c r="BM135" s="231" t="s">
        <v>574</v>
      </c>
    </row>
    <row r="136" s="2" customFormat="1">
      <c r="A136" s="38"/>
      <c r="B136" s="39"/>
      <c r="C136" s="40"/>
      <c r="D136" s="233" t="s">
        <v>139</v>
      </c>
      <c r="E136" s="40"/>
      <c r="F136" s="234" t="s">
        <v>573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139</v>
      </c>
      <c r="AU136" s="17" t="s">
        <v>85</v>
      </c>
    </row>
    <row r="137" s="2" customFormat="1">
      <c r="A137" s="38"/>
      <c r="B137" s="39"/>
      <c r="C137" s="40"/>
      <c r="D137" s="233" t="s">
        <v>141</v>
      </c>
      <c r="E137" s="40"/>
      <c r="F137" s="238" t="s">
        <v>575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141</v>
      </c>
      <c r="AU137" s="17" t="s">
        <v>85</v>
      </c>
    </row>
    <row r="138" s="2" customFormat="1" ht="24.15" customHeight="1">
      <c r="A138" s="38"/>
      <c r="B138" s="39"/>
      <c r="C138" s="219" t="s">
        <v>180</v>
      </c>
      <c r="D138" s="219" t="s">
        <v>133</v>
      </c>
      <c r="E138" s="220" t="s">
        <v>576</v>
      </c>
      <c r="F138" s="221" t="s">
        <v>577</v>
      </c>
      <c r="G138" s="222" t="s">
        <v>548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549</v>
      </c>
      <c r="AT138" s="231" t="s">
        <v>133</v>
      </c>
      <c r="AU138" s="231" t="s">
        <v>85</v>
      </c>
      <c r="AY138" s="17" t="s">
        <v>131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549</v>
      </c>
      <c r="BM138" s="231" t="s">
        <v>578</v>
      </c>
    </row>
    <row r="139" s="2" customFormat="1">
      <c r="A139" s="38"/>
      <c r="B139" s="39"/>
      <c r="C139" s="40"/>
      <c r="D139" s="233" t="s">
        <v>139</v>
      </c>
      <c r="E139" s="40"/>
      <c r="F139" s="234" t="s">
        <v>577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139</v>
      </c>
      <c r="AU139" s="17" t="s">
        <v>85</v>
      </c>
    </row>
    <row r="140" s="2" customFormat="1" ht="16.5" customHeight="1">
      <c r="A140" s="38"/>
      <c r="B140" s="39"/>
      <c r="C140" s="219" t="s">
        <v>185</v>
      </c>
      <c r="D140" s="219" t="s">
        <v>133</v>
      </c>
      <c r="E140" s="220" t="s">
        <v>579</v>
      </c>
      <c r="F140" s="221" t="s">
        <v>580</v>
      </c>
      <c r="G140" s="222" t="s">
        <v>548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549</v>
      </c>
      <c r="AT140" s="231" t="s">
        <v>133</v>
      </c>
      <c r="AU140" s="231" t="s">
        <v>85</v>
      </c>
      <c r="AY140" s="17" t="s">
        <v>131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549</v>
      </c>
      <c r="BM140" s="231" t="s">
        <v>581</v>
      </c>
    </row>
    <row r="141" s="2" customFormat="1">
      <c r="A141" s="38"/>
      <c r="B141" s="39"/>
      <c r="C141" s="40"/>
      <c r="D141" s="233" t="s">
        <v>139</v>
      </c>
      <c r="E141" s="40"/>
      <c r="F141" s="234" t="s">
        <v>580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85</v>
      </c>
    </row>
    <row r="142" s="2" customFormat="1" ht="24.15" customHeight="1">
      <c r="A142" s="38"/>
      <c r="B142" s="39"/>
      <c r="C142" s="219" t="s">
        <v>191</v>
      </c>
      <c r="D142" s="219" t="s">
        <v>133</v>
      </c>
      <c r="E142" s="220" t="s">
        <v>582</v>
      </c>
      <c r="F142" s="221" t="s">
        <v>583</v>
      </c>
      <c r="G142" s="222" t="s">
        <v>548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549</v>
      </c>
      <c r="AT142" s="231" t="s">
        <v>133</v>
      </c>
      <c r="AU142" s="231" t="s">
        <v>85</v>
      </c>
      <c r="AY142" s="17" t="s">
        <v>131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549</v>
      </c>
      <c r="BM142" s="231" t="s">
        <v>584</v>
      </c>
    </row>
    <row r="143" s="2" customFormat="1">
      <c r="A143" s="38"/>
      <c r="B143" s="39"/>
      <c r="C143" s="40"/>
      <c r="D143" s="233" t="s">
        <v>139</v>
      </c>
      <c r="E143" s="40"/>
      <c r="F143" s="234" t="s">
        <v>583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85</v>
      </c>
    </row>
    <row r="144" s="2" customFormat="1" ht="16.5" customHeight="1">
      <c r="A144" s="38"/>
      <c r="B144" s="39"/>
      <c r="C144" s="219" t="s">
        <v>8</v>
      </c>
      <c r="D144" s="219" t="s">
        <v>133</v>
      </c>
      <c r="E144" s="220" t="s">
        <v>585</v>
      </c>
      <c r="F144" s="221" t="s">
        <v>586</v>
      </c>
      <c r="G144" s="222" t="s">
        <v>548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549</v>
      </c>
      <c r="AT144" s="231" t="s">
        <v>133</v>
      </c>
      <c r="AU144" s="231" t="s">
        <v>85</v>
      </c>
      <c r="AY144" s="17" t="s">
        <v>131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549</v>
      </c>
      <c r="BM144" s="231" t="s">
        <v>587</v>
      </c>
    </row>
    <row r="145" s="2" customFormat="1">
      <c r="A145" s="38"/>
      <c r="B145" s="39"/>
      <c r="C145" s="40"/>
      <c r="D145" s="233" t="s">
        <v>139</v>
      </c>
      <c r="E145" s="40"/>
      <c r="F145" s="234" t="s">
        <v>588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85</v>
      </c>
    </row>
    <row r="146" s="2" customFormat="1">
      <c r="A146" s="38"/>
      <c r="B146" s="39"/>
      <c r="C146" s="40"/>
      <c r="D146" s="233" t="s">
        <v>141</v>
      </c>
      <c r="E146" s="40"/>
      <c r="F146" s="238" t="s">
        <v>589</v>
      </c>
      <c r="G146" s="40"/>
      <c r="H146" s="40"/>
      <c r="I146" s="235"/>
      <c r="J146" s="40"/>
      <c r="K146" s="40"/>
      <c r="L146" s="44"/>
      <c r="M146" s="236"/>
      <c r="N146" s="23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141</v>
      </c>
      <c r="AU146" s="17" t="s">
        <v>85</v>
      </c>
    </row>
    <row r="147" s="2" customFormat="1" ht="16.5" customHeight="1">
      <c r="A147" s="38"/>
      <c r="B147" s="39"/>
      <c r="C147" s="219" t="s">
        <v>200</v>
      </c>
      <c r="D147" s="219" t="s">
        <v>133</v>
      </c>
      <c r="E147" s="220" t="s">
        <v>590</v>
      </c>
      <c r="F147" s="221" t="s">
        <v>591</v>
      </c>
      <c r="G147" s="222" t="s">
        <v>548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549</v>
      </c>
      <c r="AT147" s="231" t="s">
        <v>133</v>
      </c>
      <c r="AU147" s="231" t="s">
        <v>85</v>
      </c>
      <c r="AY147" s="17" t="s">
        <v>131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549</v>
      </c>
      <c r="BM147" s="231" t="s">
        <v>592</v>
      </c>
    </row>
    <row r="148" s="2" customFormat="1">
      <c r="A148" s="38"/>
      <c r="B148" s="39"/>
      <c r="C148" s="40"/>
      <c r="D148" s="233" t="s">
        <v>139</v>
      </c>
      <c r="E148" s="40"/>
      <c r="F148" s="234" t="s">
        <v>593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85</v>
      </c>
    </row>
    <row r="149" s="2" customFormat="1" ht="16.5" customHeight="1">
      <c r="A149" s="38"/>
      <c r="B149" s="39"/>
      <c r="C149" s="219" t="s">
        <v>205</v>
      </c>
      <c r="D149" s="219" t="s">
        <v>133</v>
      </c>
      <c r="E149" s="220" t="s">
        <v>594</v>
      </c>
      <c r="F149" s="221" t="s">
        <v>595</v>
      </c>
      <c r="G149" s="222" t="s">
        <v>548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549</v>
      </c>
      <c r="AT149" s="231" t="s">
        <v>133</v>
      </c>
      <c r="AU149" s="231" t="s">
        <v>85</v>
      </c>
      <c r="AY149" s="17" t="s">
        <v>131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549</v>
      </c>
      <c r="BM149" s="231" t="s">
        <v>596</v>
      </c>
    </row>
    <row r="150" s="2" customFormat="1">
      <c r="A150" s="38"/>
      <c r="B150" s="39"/>
      <c r="C150" s="40"/>
      <c r="D150" s="233" t="s">
        <v>139</v>
      </c>
      <c r="E150" s="40"/>
      <c r="F150" s="234" t="s">
        <v>595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85</v>
      </c>
    </row>
    <row r="151" s="2" customFormat="1">
      <c r="A151" s="38"/>
      <c r="B151" s="39"/>
      <c r="C151" s="40"/>
      <c r="D151" s="233" t="s">
        <v>141</v>
      </c>
      <c r="E151" s="40"/>
      <c r="F151" s="238" t="s">
        <v>597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141</v>
      </c>
      <c r="AU151" s="17" t="s">
        <v>85</v>
      </c>
    </row>
    <row r="152" s="2" customFormat="1" ht="16.5" customHeight="1">
      <c r="A152" s="38"/>
      <c r="B152" s="39"/>
      <c r="C152" s="219" t="s">
        <v>212</v>
      </c>
      <c r="D152" s="219" t="s">
        <v>133</v>
      </c>
      <c r="E152" s="220" t="s">
        <v>598</v>
      </c>
      <c r="F152" s="221" t="s">
        <v>599</v>
      </c>
      <c r="G152" s="222" t="s">
        <v>548</v>
      </c>
      <c r="H152" s="223">
        <v>1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549</v>
      </c>
      <c r="AT152" s="231" t="s">
        <v>133</v>
      </c>
      <c r="AU152" s="231" t="s">
        <v>85</v>
      </c>
      <c r="AY152" s="17" t="s">
        <v>131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549</v>
      </c>
      <c r="BM152" s="231" t="s">
        <v>600</v>
      </c>
    </row>
    <row r="153" s="2" customFormat="1">
      <c r="A153" s="38"/>
      <c r="B153" s="39"/>
      <c r="C153" s="40"/>
      <c r="D153" s="233" t="s">
        <v>139</v>
      </c>
      <c r="E153" s="40"/>
      <c r="F153" s="234" t="s">
        <v>599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85</v>
      </c>
    </row>
    <row r="154" s="2" customFormat="1" ht="16.5" customHeight="1">
      <c r="A154" s="38"/>
      <c r="B154" s="39"/>
      <c r="C154" s="219" t="s">
        <v>219</v>
      </c>
      <c r="D154" s="219" t="s">
        <v>133</v>
      </c>
      <c r="E154" s="220" t="s">
        <v>601</v>
      </c>
      <c r="F154" s="221" t="s">
        <v>602</v>
      </c>
      <c r="G154" s="222" t="s">
        <v>548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549</v>
      </c>
      <c r="AT154" s="231" t="s">
        <v>133</v>
      </c>
      <c r="AU154" s="231" t="s">
        <v>85</v>
      </c>
      <c r="AY154" s="17" t="s">
        <v>131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549</v>
      </c>
      <c r="BM154" s="231" t="s">
        <v>603</v>
      </c>
    </row>
    <row r="155" s="2" customFormat="1">
      <c r="A155" s="38"/>
      <c r="B155" s="39"/>
      <c r="C155" s="40"/>
      <c r="D155" s="233" t="s">
        <v>139</v>
      </c>
      <c r="E155" s="40"/>
      <c r="F155" s="234" t="s">
        <v>602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85</v>
      </c>
    </row>
    <row r="156" s="2" customFormat="1" ht="16.5" customHeight="1">
      <c r="A156" s="38"/>
      <c r="B156" s="39"/>
      <c r="C156" s="219" t="s">
        <v>227</v>
      </c>
      <c r="D156" s="219" t="s">
        <v>133</v>
      </c>
      <c r="E156" s="220" t="s">
        <v>604</v>
      </c>
      <c r="F156" s="221" t="s">
        <v>605</v>
      </c>
      <c r="G156" s="222" t="s">
        <v>548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549</v>
      </c>
      <c r="AT156" s="231" t="s">
        <v>133</v>
      </c>
      <c r="AU156" s="231" t="s">
        <v>85</v>
      </c>
      <c r="AY156" s="17" t="s">
        <v>131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549</v>
      </c>
      <c r="BM156" s="231" t="s">
        <v>606</v>
      </c>
    </row>
    <row r="157" s="2" customFormat="1">
      <c r="A157" s="38"/>
      <c r="B157" s="39"/>
      <c r="C157" s="40"/>
      <c r="D157" s="233" t="s">
        <v>139</v>
      </c>
      <c r="E157" s="40"/>
      <c r="F157" s="234" t="s">
        <v>605</v>
      </c>
      <c r="G157" s="40"/>
      <c r="H157" s="40"/>
      <c r="I157" s="235"/>
      <c r="J157" s="40"/>
      <c r="K157" s="40"/>
      <c r="L157" s="44"/>
      <c r="M157" s="236"/>
      <c r="N157" s="23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85</v>
      </c>
    </row>
    <row r="158" s="2" customFormat="1" ht="16.5" customHeight="1">
      <c r="A158" s="38"/>
      <c r="B158" s="39"/>
      <c r="C158" s="219" t="s">
        <v>234</v>
      </c>
      <c r="D158" s="219" t="s">
        <v>133</v>
      </c>
      <c r="E158" s="220" t="s">
        <v>607</v>
      </c>
      <c r="F158" s="221" t="s">
        <v>608</v>
      </c>
      <c r="G158" s="222" t="s">
        <v>548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549</v>
      </c>
      <c r="AT158" s="231" t="s">
        <v>133</v>
      </c>
      <c r="AU158" s="231" t="s">
        <v>85</v>
      </c>
      <c r="AY158" s="17" t="s">
        <v>131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549</v>
      </c>
      <c r="BM158" s="231" t="s">
        <v>609</v>
      </c>
    </row>
    <row r="159" s="2" customFormat="1">
      <c r="A159" s="38"/>
      <c r="B159" s="39"/>
      <c r="C159" s="40"/>
      <c r="D159" s="233" t="s">
        <v>139</v>
      </c>
      <c r="E159" s="40"/>
      <c r="F159" s="234" t="s">
        <v>608</v>
      </c>
      <c r="G159" s="40"/>
      <c r="H159" s="40"/>
      <c r="I159" s="235"/>
      <c r="J159" s="40"/>
      <c r="K159" s="40"/>
      <c r="L159" s="44"/>
      <c r="M159" s="250"/>
      <c r="N159" s="251"/>
      <c r="O159" s="252"/>
      <c r="P159" s="252"/>
      <c r="Q159" s="252"/>
      <c r="R159" s="252"/>
      <c r="S159" s="252"/>
      <c r="T159" s="25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85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lj40Nrt86r7zgDgYjLYVNbljPSkS8LtvhAOip8BGWu2Yve4HrPCPXXWk9anove4sLeQHWVIH3QLWMHZaecGjiA==" hashValue="6ijpTRu7xA+BNo9BT9S9Sc/TmSNsjtymE8n11t2bUPbJI0ICqFckWVukZqCKbvRah5dp2ugaNUbC0WBBdB3dMQ==" algorithmName="SHA-512" password="CC35"/>
  <autoFilter ref="C116:K15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2025-06-16T07:15:27Z</dcterms:created>
  <dcterms:modified xsi:type="dcterms:W3CDTF">2025-06-16T07:15:32Z</dcterms:modified>
</cp:coreProperties>
</file>